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115" yWindow="-120" windowWidth="14340" windowHeight="9900" activeTab="1"/>
  </bookViews>
  <sheets>
    <sheet name="Revisions" sheetId="18" r:id="rId1"/>
    <sheet name="Nomenclature" sheetId="1" r:id="rId2"/>
    <sheet name="Example 13-1" sheetId="9" r:id="rId3"/>
    <sheet name="Example 13-2" sheetId="3" r:id="rId4"/>
    <sheet name="Example 13-3" sheetId="15" r:id="rId5"/>
    <sheet name="Example 13-4" sheetId="16" r:id="rId6"/>
    <sheet name="Example 13-5" sheetId="17" r:id="rId7"/>
  </sheets>
  <calcPr calcId="145621"/>
</workbook>
</file>

<file path=xl/calcChain.xml><?xml version="1.0" encoding="utf-8"?>
<calcChain xmlns="http://schemas.openxmlformats.org/spreadsheetml/2006/main">
  <c r="H33" i="3" l="1"/>
  <c r="H36" i="3"/>
  <c r="H23" i="3"/>
  <c r="H14" i="9"/>
  <c r="I14" i="15" l="1"/>
  <c r="I10" i="15" l="1"/>
  <c r="I16" i="15" s="1"/>
  <c r="I8" i="15"/>
  <c r="I15" i="15" s="1"/>
  <c r="H34" i="3" l="1"/>
  <c r="H32" i="3"/>
  <c r="H24" i="3"/>
  <c r="H25" i="3" s="1"/>
  <c r="H26" i="3" s="1"/>
  <c r="H27" i="3" s="1"/>
  <c r="H30" i="3" l="1"/>
  <c r="H31" i="3" s="1"/>
  <c r="H28" i="3"/>
  <c r="H29" i="3" s="1"/>
  <c r="H13" i="9"/>
  <c r="I10" i="9"/>
  <c r="H12" i="9"/>
  <c r="H35" i="3" l="1"/>
</calcChain>
</file>

<file path=xl/sharedStrings.xml><?xml version="1.0" encoding="utf-8"?>
<sst xmlns="http://schemas.openxmlformats.org/spreadsheetml/2006/main" count="627" uniqueCount="266">
  <si>
    <t>Nomenclature</t>
  </si>
  <si>
    <t>=</t>
  </si>
  <si>
    <t>L</t>
  </si>
  <si>
    <t>P</t>
  </si>
  <si>
    <t>Q</t>
  </si>
  <si>
    <t>T</t>
  </si>
  <si>
    <t>W</t>
  </si>
  <si>
    <t>psia</t>
  </si>
  <si>
    <t>GHP</t>
  </si>
  <si>
    <t>h</t>
  </si>
  <si>
    <t>k</t>
  </si>
  <si>
    <t>r</t>
  </si>
  <si>
    <t>S</t>
  </si>
  <si>
    <t>X</t>
  </si>
  <si>
    <t>d</t>
  </si>
  <si>
    <t>n</t>
  </si>
  <si>
    <t>s</t>
  </si>
  <si>
    <t>V</t>
  </si>
  <si>
    <t>pressure, psia</t>
  </si>
  <si>
    <t>Subscripts</t>
  </si>
  <si>
    <t>suction</t>
  </si>
  <si>
    <t>discharge</t>
  </si>
  <si>
    <t>hp</t>
  </si>
  <si>
    <t xml:space="preserve">Calculations </t>
  </si>
  <si>
    <t>MMcfd</t>
  </si>
  <si>
    <t>Ratio per stage</t>
  </si>
  <si>
    <t>BHP</t>
  </si>
  <si>
    <t>F</t>
  </si>
  <si>
    <t>psid</t>
  </si>
  <si>
    <t>R</t>
  </si>
  <si>
    <t>icfm</t>
  </si>
  <si>
    <t>lb/min</t>
  </si>
  <si>
    <t>ft-lb/lb</t>
  </si>
  <si>
    <t>ACFM</t>
  </si>
  <si>
    <t>C</t>
  </si>
  <si>
    <t>D</t>
  </si>
  <si>
    <t>H</t>
  </si>
  <si>
    <t>ICFM</t>
  </si>
  <si>
    <t>MW</t>
  </si>
  <si>
    <t>N</t>
  </si>
  <si>
    <t>PD</t>
  </si>
  <si>
    <t>Pv</t>
  </si>
  <si>
    <t>p</t>
  </si>
  <si>
    <t>SCFM</t>
  </si>
  <si>
    <t>stroke</t>
  </si>
  <si>
    <t>t</t>
  </si>
  <si>
    <t>VE</t>
  </si>
  <si>
    <t>w</t>
  </si>
  <si>
    <t>y</t>
  </si>
  <si>
    <t>Z</t>
  </si>
  <si>
    <t>actual cubic feet per minute (i.e. at process conditions)</t>
  </si>
  <si>
    <t>brake of shaft horsepower</t>
  </si>
  <si>
    <t>cylinder inside diameter, in</t>
  </si>
  <si>
    <t>piston rod diameter, in</t>
  </si>
  <si>
    <t>an allowance for interstage pressure drop, Eq 13-4</t>
  </si>
  <si>
    <t>inlet cubic feet per minute, usually at suction conditions</t>
  </si>
  <si>
    <t>speed, rpm</t>
  </si>
  <si>
    <t>molar flow, moles/min</t>
  </si>
  <si>
    <t>polytropic exponent or number of moles</t>
  </si>
  <si>
    <t>critical pressure, psia</t>
  </si>
  <si>
    <t>pressure based used in the contract or regulation, psia</t>
  </si>
  <si>
    <t>pseudo critical pressure, psia</t>
  </si>
  <si>
    <t>partial pressure of contained moisture, psia</t>
  </si>
  <si>
    <t>pressure, lb/ft^2</t>
  </si>
  <si>
    <t>length of piston movement, in</t>
  </si>
  <si>
    <t>weight flow, lb/min</t>
  </si>
  <si>
    <t>temperature rise factor</t>
  </si>
  <si>
    <t>mole fraction</t>
  </si>
  <si>
    <t>compressibility factor</t>
  </si>
  <si>
    <t>efficiency, expressed as a decimal</t>
  </si>
  <si>
    <t>avg</t>
  </si>
  <si>
    <t>is</t>
  </si>
  <si>
    <t>average</t>
  </si>
  <si>
    <t>isentropic process</t>
  </si>
  <si>
    <t>standard conditions used for calculation or contract</t>
  </si>
  <si>
    <t>polytropic process</t>
  </si>
  <si>
    <t>total or overall</t>
  </si>
  <si>
    <t>inlet conditions</t>
  </si>
  <si>
    <t>outlet conditions</t>
  </si>
  <si>
    <r>
      <t>A</t>
    </r>
    <r>
      <rPr>
        <vertAlign val="subscript"/>
        <sz val="10"/>
        <rFont val="Times New Roman"/>
        <family val="1"/>
      </rPr>
      <t>p</t>
    </r>
  </si>
  <si>
    <r>
      <t>A</t>
    </r>
    <r>
      <rPr>
        <vertAlign val="subscript"/>
        <sz val="10"/>
        <rFont val="Times New Roman"/>
        <family val="1"/>
      </rPr>
      <t>r</t>
    </r>
  </si>
  <si>
    <r>
      <t>C</t>
    </r>
    <r>
      <rPr>
        <vertAlign val="subscript"/>
        <sz val="10"/>
        <rFont val="Times New Roman"/>
        <family val="1"/>
      </rPr>
      <t>p</t>
    </r>
  </si>
  <si>
    <r>
      <t>C</t>
    </r>
    <r>
      <rPr>
        <vertAlign val="subscript"/>
        <sz val="10"/>
        <rFont val="Times New Roman"/>
        <family val="1"/>
      </rPr>
      <t>v</t>
    </r>
  </si>
  <si>
    <r>
      <t>MC</t>
    </r>
    <r>
      <rPr>
        <vertAlign val="subscript"/>
        <sz val="10"/>
        <rFont val="Times New Roman"/>
        <family val="1"/>
      </rPr>
      <t>p</t>
    </r>
  </si>
  <si>
    <r>
      <t>MC</t>
    </r>
    <r>
      <rPr>
        <vertAlign val="subscript"/>
        <sz val="10"/>
        <rFont val="Times New Roman"/>
        <family val="1"/>
      </rPr>
      <t>v</t>
    </r>
  </si>
  <si>
    <r>
      <t>N</t>
    </r>
    <r>
      <rPr>
        <vertAlign val="subscript"/>
        <sz val="10"/>
        <rFont val="Times New Roman"/>
        <family val="1"/>
      </rPr>
      <t>m</t>
    </r>
  </si>
  <si>
    <r>
      <t>P</t>
    </r>
    <r>
      <rPr>
        <vertAlign val="subscript"/>
        <sz val="10"/>
        <rFont val="Times New Roman"/>
        <family val="1"/>
      </rPr>
      <t>c</t>
    </r>
  </si>
  <si>
    <r>
      <t>P</t>
    </r>
    <r>
      <rPr>
        <vertAlign val="subscript"/>
        <sz val="10"/>
        <rFont val="Times New Roman"/>
        <family val="1"/>
      </rPr>
      <t>L</t>
    </r>
  </si>
  <si>
    <r>
      <t>pP</t>
    </r>
    <r>
      <rPr>
        <vertAlign val="subscript"/>
        <sz val="10"/>
        <rFont val="Times New Roman"/>
        <family val="1"/>
      </rPr>
      <t>c</t>
    </r>
  </si>
  <si>
    <r>
      <t>P</t>
    </r>
    <r>
      <rPr>
        <vertAlign val="subscript"/>
        <sz val="10"/>
        <rFont val="Times New Roman"/>
        <family val="1"/>
      </rPr>
      <t>R</t>
    </r>
  </si>
  <si>
    <r>
      <t>pT</t>
    </r>
    <r>
      <rPr>
        <vertAlign val="subscript"/>
        <sz val="10"/>
        <rFont val="Times New Roman"/>
        <family val="1"/>
      </rPr>
      <t>c</t>
    </r>
  </si>
  <si>
    <r>
      <t>T</t>
    </r>
    <r>
      <rPr>
        <vertAlign val="subscript"/>
        <sz val="10"/>
        <rFont val="Times New Roman"/>
        <family val="1"/>
      </rPr>
      <t>c</t>
    </r>
  </si>
  <si>
    <r>
      <t>T</t>
    </r>
    <r>
      <rPr>
        <vertAlign val="subscript"/>
        <sz val="10"/>
        <rFont val="Times New Roman"/>
        <family val="1"/>
      </rPr>
      <t>R</t>
    </r>
  </si>
  <si>
    <r>
      <t>Z</t>
    </r>
    <r>
      <rPr>
        <vertAlign val="subscript"/>
        <sz val="10"/>
        <rFont val="Times New Roman"/>
        <family val="1"/>
      </rPr>
      <t>avg</t>
    </r>
  </si>
  <si>
    <r>
      <t>average compressibility factor = (Z</t>
    </r>
    <r>
      <rPr>
        <vertAlign val="subscript"/>
        <sz val="10"/>
        <rFont val="Times New Roman"/>
        <family val="1"/>
      </rPr>
      <t>s</t>
    </r>
    <r>
      <rPr>
        <sz val="10"/>
        <rFont val="Times New Roman"/>
        <family val="1"/>
      </rPr>
      <t xml:space="preserve"> + Z</t>
    </r>
    <r>
      <rPr>
        <vertAlign val="subscript"/>
        <sz val="10"/>
        <rFont val="Times New Roman"/>
        <family val="1"/>
      </rPr>
      <t>d</t>
    </r>
    <r>
      <rPr>
        <sz val="10"/>
        <rFont val="Times New Roman"/>
        <family val="1"/>
      </rPr>
      <t>)/2</t>
    </r>
  </si>
  <si>
    <r>
      <t>reduced temperature, T/T</t>
    </r>
    <r>
      <rPr>
        <vertAlign val="subscript"/>
        <sz val="10"/>
        <rFont val="Times New Roman"/>
        <family val="1"/>
      </rPr>
      <t>c</t>
    </r>
  </si>
  <si>
    <r>
      <t>compression ratio, P</t>
    </r>
    <r>
      <rPr>
        <vertAlign val="subscript"/>
        <sz val="10"/>
        <rFont val="Times New Roman"/>
        <family val="1"/>
      </rPr>
      <t>2</t>
    </r>
    <r>
      <rPr>
        <sz val="10"/>
        <rFont val="Times New Roman"/>
        <family val="1"/>
      </rPr>
      <t>/P</t>
    </r>
    <r>
      <rPr>
        <vertAlign val="subscript"/>
        <sz val="10"/>
        <rFont val="Times New Roman"/>
        <family val="1"/>
      </rPr>
      <t>1</t>
    </r>
  </si>
  <si>
    <r>
      <t>reduced pressure, P/P</t>
    </r>
    <r>
      <rPr>
        <vertAlign val="subscript"/>
        <sz val="10"/>
        <rFont val="Times New Roman"/>
        <family val="1"/>
      </rPr>
      <t>c</t>
    </r>
  </si>
  <si>
    <t>High speed reciprocating units — 0.82</t>
  </si>
  <si>
    <t>Low speed reciprocating units — 0.85</t>
  </si>
  <si>
    <t>cylinder clearance as a percent of piston displacement</t>
  </si>
  <si>
    <t>specific heat at constant pressure, BTU/(lb • °F)</t>
  </si>
  <si>
    <t>specific heat at constant volume, BTU/(lb • °F)</t>
  </si>
  <si>
    <t>E</t>
  </si>
  <si>
    <t>overall efficiency</t>
  </si>
  <si>
    <t xml:space="preserve">EP </t>
  </si>
  <si>
    <t>extracted horsepower of expander</t>
  </si>
  <si>
    <t>head, ft • lb/lb</t>
  </si>
  <si>
    <t>molar specific heat at contant pressure, BTU/(lb mole • °F)</t>
  </si>
  <si>
    <t>molar specific heat at constant volume BTU/(lb mole • °F)</t>
  </si>
  <si>
    <t xml:space="preserve">molecular weight, lb/lb mole </t>
  </si>
  <si>
    <t>surge margin</t>
  </si>
  <si>
    <t>sm</t>
  </si>
  <si>
    <t xml:space="preserve"> impeller tip speed</t>
  </si>
  <si>
    <t>U</t>
  </si>
  <si>
    <t>v</t>
  </si>
  <si>
    <t>standard gas flow rate, MMSCFD</t>
  </si>
  <si>
    <t xml:space="preserve">ρ  </t>
  </si>
  <si>
    <t>g</t>
  </si>
  <si>
    <t>gas</t>
  </si>
  <si>
    <t>m</t>
  </si>
  <si>
    <t>mechanical</t>
  </si>
  <si>
    <t>°F</t>
  </si>
  <si>
    <t>cross sectional area of piston,sq in</t>
  </si>
  <si>
    <t>cross sectional area of piston rod,sq in</t>
  </si>
  <si>
    <t>standard conditions, usually 14.7 psia, 60°F</t>
  </si>
  <si>
    <t>gas horsepower, actual compression horsepower, excluding mechanical losses, BHP</t>
  </si>
  <si>
    <t>enthalpy, Btu/lb</t>
  </si>
  <si>
    <r>
      <t>C</t>
    </r>
    <r>
      <rPr>
        <vertAlign val="subscript"/>
        <sz val="10"/>
        <rFont val="Times New Roman"/>
        <family val="1"/>
      </rPr>
      <t>p</t>
    </r>
    <r>
      <rPr>
        <sz val="10"/>
        <rFont val="Times New Roman"/>
        <family val="1"/>
      </rPr>
      <t>/C</t>
    </r>
    <r>
      <rPr>
        <vertAlign val="subscript"/>
        <sz val="10"/>
        <rFont val="Times New Roman"/>
        <family val="1"/>
      </rPr>
      <t>v</t>
    </r>
  </si>
  <si>
    <r>
      <t>M</t>
    </r>
    <r>
      <rPr>
        <vertAlign val="subscript"/>
        <sz val="10"/>
        <rFont val="Times New Roman"/>
        <family val="1"/>
      </rPr>
      <t>N</t>
    </r>
  </si>
  <si>
    <t>machine mach number</t>
  </si>
  <si>
    <r>
      <t>piston displacement, ft</t>
    </r>
    <r>
      <rPr>
        <vertAlign val="superscript"/>
        <sz val="10"/>
        <rFont val="Times New Roman"/>
        <family val="1"/>
      </rPr>
      <t>3</t>
    </r>
    <r>
      <rPr>
        <sz val="10"/>
        <rFont val="Times New Roman"/>
        <family val="1"/>
      </rPr>
      <t>/min</t>
    </r>
  </si>
  <si>
    <t>pseudo critical temperature, °R</t>
  </si>
  <si>
    <t>inlet capacity (ICFM)</t>
  </si>
  <si>
    <r>
      <t>Q</t>
    </r>
    <r>
      <rPr>
        <vertAlign val="subscript"/>
        <sz val="10"/>
        <rFont val="Times New Roman"/>
        <family val="1"/>
      </rPr>
      <t xml:space="preserve">g </t>
    </r>
  </si>
  <si>
    <r>
      <t xml:space="preserve"> universal gas constant = 10.73 psia • ft</t>
    </r>
    <r>
      <rPr>
        <vertAlign val="superscript"/>
        <sz val="10"/>
        <rFont val="Times New Roman"/>
        <family val="1"/>
      </rPr>
      <t>3</t>
    </r>
    <r>
      <rPr>
        <sz val="10"/>
        <rFont val="Times New Roman"/>
        <family val="1"/>
      </rPr>
      <t>/(lb mole • °R)</t>
    </r>
  </si>
  <si>
    <r>
      <t>1545 lb/ft</t>
    </r>
    <r>
      <rPr>
        <vertAlign val="superscript"/>
        <sz val="10"/>
        <rFont val="Times New Roman"/>
        <family val="1"/>
      </rPr>
      <t xml:space="preserve">3              </t>
    </r>
    <r>
      <rPr>
        <sz val="10"/>
        <rFont val="Times New Roman"/>
        <family val="1"/>
      </rPr>
      <t>or     ft • lb</t>
    </r>
  </si>
  <si>
    <t>lb mole • °R             lb mole • °R</t>
  </si>
  <si>
    <t xml:space="preserve"> 1.986 Btu/(lb mole • °R)</t>
  </si>
  <si>
    <t>entropy, Btu/(lb • R)</t>
  </si>
  <si>
    <t>cubic feet per minute measured at 14.7 psia and 60°F</t>
  </si>
  <si>
    <t>absolute temperature, °R</t>
  </si>
  <si>
    <t>critical temperature, °R</t>
  </si>
  <si>
    <t>temperature, °F</t>
  </si>
  <si>
    <r>
      <t>specific volume, ft</t>
    </r>
    <r>
      <rPr>
        <vertAlign val="superscript"/>
        <sz val="10"/>
        <rFont val="Times New Roman"/>
        <family val="1"/>
      </rPr>
      <t>3</t>
    </r>
    <r>
      <rPr>
        <sz val="10"/>
        <rFont val="Times New Roman"/>
        <family val="1"/>
      </rPr>
      <t>/lb</t>
    </r>
  </si>
  <si>
    <t>velocity ft/s</t>
  </si>
  <si>
    <t>volumetric efficiency, percent</t>
  </si>
  <si>
    <r>
      <t>work, ft •</t>
    </r>
    <r>
      <rPr>
        <sz val="10"/>
        <rFont val="Calibri"/>
        <family val="2"/>
      </rPr>
      <t xml:space="preserve"> </t>
    </r>
    <r>
      <rPr>
        <sz val="10"/>
        <rFont val="Times New Roman"/>
        <family val="1"/>
      </rPr>
      <t>lb</t>
    </r>
  </si>
  <si>
    <r>
      <t>density, lb/ft</t>
    </r>
    <r>
      <rPr>
        <vertAlign val="superscript"/>
        <sz val="10"/>
        <rFont val="Times New Roman"/>
        <family val="1"/>
      </rPr>
      <t>3</t>
    </r>
  </si>
  <si>
    <t>°R</t>
  </si>
  <si>
    <t>Given:</t>
  </si>
  <si>
    <t>Average cylinder temperature</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</si>
  <si>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</si>
  <si>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</si>
  <si>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</si>
  <si>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</si>
  <si>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</si>
  <si>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t>Flow rate</t>
  </si>
  <si>
    <t>Suction pressure</t>
  </si>
  <si>
    <t>Desired pressure ratio</t>
  </si>
  <si>
    <t>No. of compression stages</t>
  </si>
  <si>
    <t>(for 2 stages, Eq. 13-4)</t>
  </si>
  <si>
    <r>
      <t>(9)</t>
    </r>
    <r>
      <rPr>
        <vertAlign val="superscript"/>
        <sz val="11"/>
        <rFont val="Times New Roman"/>
        <family val="1"/>
      </rPr>
      <t>0.5</t>
    </r>
    <r>
      <rPr>
        <sz val="11"/>
        <rFont val="Times New Roman"/>
        <family val="1"/>
      </rPr>
      <t>=3.0</t>
    </r>
  </si>
  <si>
    <t>(22) (3) (2) (2) (1.08)=285</t>
  </si>
  <si>
    <t>(Fig. 13-8)</t>
  </si>
  <si>
    <t>(Section 23)</t>
  </si>
  <si>
    <r>
      <t>Z</t>
    </r>
    <r>
      <rPr>
        <vertAlign val="subscript"/>
        <sz val="11"/>
        <rFont val="Times New Roman"/>
        <family val="1"/>
      </rPr>
      <t>s1</t>
    </r>
  </si>
  <si>
    <r>
      <t>Z</t>
    </r>
    <r>
      <rPr>
        <vertAlign val="subscript"/>
        <sz val="11"/>
        <rFont val="Times New Roman"/>
        <family val="1"/>
      </rPr>
      <t>d1</t>
    </r>
  </si>
  <si>
    <r>
      <t>Z</t>
    </r>
    <r>
      <rPr>
        <vertAlign val="subscript"/>
        <sz val="11"/>
        <rFont val="Times New Roman"/>
        <family val="1"/>
      </rPr>
      <t>s2</t>
    </r>
  </si>
  <si>
    <r>
      <t>Z</t>
    </r>
    <r>
      <rPr>
        <vertAlign val="subscript"/>
        <sz val="11"/>
        <rFont val="Times New Roman"/>
        <family val="1"/>
      </rPr>
      <t>d2</t>
    </r>
  </si>
  <si>
    <t>MMscfd</t>
  </si>
  <si>
    <r>
      <t>T</t>
    </r>
    <r>
      <rPr>
        <vertAlign val="subscript"/>
        <sz val="10"/>
        <rFont val="Times New Roman"/>
        <family val="1"/>
      </rPr>
      <t>s</t>
    </r>
  </si>
  <si>
    <t>Suction temperature, °F</t>
  </si>
  <si>
    <r>
      <t>Z</t>
    </r>
    <r>
      <rPr>
        <vertAlign val="subscript"/>
        <sz val="10"/>
        <rFont val="Times New Roman"/>
        <family val="1"/>
      </rPr>
      <t>s1</t>
    </r>
  </si>
  <si>
    <r>
      <t>Z</t>
    </r>
    <r>
      <rPr>
        <vertAlign val="subscript"/>
        <sz val="10"/>
        <rFont val="Times New Roman"/>
        <family val="1"/>
      </rPr>
      <t>d1</t>
    </r>
  </si>
  <si>
    <r>
      <t>Z</t>
    </r>
    <r>
      <rPr>
        <vertAlign val="subscript"/>
        <sz val="10"/>
        <rFont val="Times New Roman"/>
        <family val="1"/>
      </rPr>
      <t>s2</t>
    </r>
  </si>
  <si>
    <r>
      <t>Z</t>
    </r>
    <r>
      <rPr>
        <vertAlign val="subscript"/>
        <sz val="10"/>
        <rFont val="Times New Roman"/>
        <family val="1"/>
      </rPr>
      <t>d2</t>
    </r>
  </si>
  <si>
    <t>compressibility factor @ suction of 1st stage</t>
  </si>
  <si>
    <t>compressibility factor @ suction of 2nd stage</t>
  </si>
  <si>
    <t>compressibility factor @ discharge of 1st stage</t>
  </si>
  <si>
    <t>compressibility factor @ discharge of 2nd stage</t>
  </si>
  <si>
    <t>Gas MW</t>
  </si>
  <si>
    <r>
      <t>T</t>
    </r>
    <r>
      <rPr>
        <vertAlign val="subscript"/>
        <sz val="10"/>
        <rFont val="Times New Roman"/>
        <family val="1"/>
      </rPr>
      <t>i</t>
    </r>
  </si>
  <si>
    <t>interstage temperature, °R</t>
  </si>
  <si>
    <r>
      <t>P</t>
    </r>
    <r>
      <rPr>
        <vertAlign val="subscript"/>
        <sz val="10"/>
        <rFont val="Times New Roman"/>
        <family val="1"/>
      </rPr>
      <t>s</t>
    </r>
  </si>
  <si>
    <t>suction pressure, psia</t>
  </si>
  <si>
    <r>
      <t>P</t>
    </r>
    <r>
      <rPr>
        <vertAlign val="subscript"/>
        <sz val="10"/>
        <rFont val="Times New Roman"/>
        <family val="1"/>
      </rPr>
      <t>d</t>
    </r>
  </si>
  <si>
    <t>discharge pressure, psia</t>
  </si>
  <si>
    <r>
      <t>P</t>
    </r>
    <r>
      <rPr>
        <vertAlign val="subscript"/>
        <sz val="11"/>
        <rFont val="Times New Roman"/>
        <family val="1"/>
      </rPr>
      <t>d</t>
    </r>
  </si>
  <si>
    <r>
      <t>P</t>
    </r>
    <r>
      <rPr>
        <vertAlign val="subscript"/>
        <sz val="11"/>
        <rFont val="Times New Roman"/>
        <family val="1"/>
      </rPr>
      <t>s</t>
    </r>
  </si>
  <si>
    <r>
      <t>T</t>
    </r>
    <r>
      <rPr>
        <vertAlign val="subscript"/>
        <sz val="11"/>
        <rFont val="Times New Roman"/>
        <family val="1"/>
      </rPr>
      <t>s</t>
    </r>
  </si>
  <si>
    <r>
      <t>T</t>
    </r>
    <r>
      <rPr>
        <vertAlign val="subscript"/>
        <sz val="11"/>
        <rFont val="Times New Roman"/>
        <family val="1"/>
      </rPr>
      <t>i</t>
    </r>
  </si>
  <si>
    <t>Reference temperature</t>
  </si>
  <si>
    <t>Reference pressure</t>
  </si>
  <si>
    <r>
      <t>T</t>
    </r>
    <r>
      <rPr>
        <vertAlign val="subscript"/>
        <sz val="11"/>
        <rFont val="Times New Roman"/>
        <family val="1"/>
      </rPr>
      <t>d2</t>
    </r>
  </si>
  <si>
    <t>Heat capacity ratio, k</t>
  </si>
  <si>
    <t xml:space="preserve">100*3=300 </t>
  </si>
  <si>
    <r>
      <t>(900/100)</t>
    </r>
    <r>
      <rPr>
        <vertAlign val="superscript"/>
        <sz val="11"/>
        <rFont val="Times New Roman"/>
        <family val="1"/>
      </rPr>
      <t>0.5</t>
    </r>
    <r>
      <rPr>
        <sz val="11"/>
        <rFont val="Times New Roman"/>
        <family val="1"/>
      </rPr>
      <t>=3.0</t>
    </r>
  </si>
  <si>
    <r>
      <t>Discharge pressure after 1st stage, P</t>
    </r>
    <r>
      <rPr>
        <vertAlign val="subscript"/>
        <sz val="11"/>
        <rFont val="Times New Roman"/>
        <family val="1"/>
      </rPr>
      <t>d1</t>
    </r>
  </si>
  <si>
    <t>Pressure drop between stages</t>
  </si>
  <si>
    <r>
      <t>Suction pressure 2nd stage, P</t>
    </r>
    <r>
      <rPr>
        <vertAlign val="subscript"/>
        <sz val="11"/>
        <rFont val="Times New Roman"/>
        <family val="1"/>
      </rPr>
      <t>s2</t>
    </r>
  </si>
  <si>
    <t>300-5=295</t>
  </si>
  <si>
    <r>
      <t>Compression ratio 1st stage, r</t>
    </r>
    <r>
      <rPr>
        <vertAlign val="subscript"/>
        <sz val="11"/>
        <rFont val="Times New Roman"/>
        <family val="1"/>
      </rPr>
      <t>1</t>
    </r>
  </si>
  <si>
    <r>
      <t>Compression ratio 2nd stage, r</t>
    </r>
    <r>
      <rPr>
        <vertAlign val="subscript"/>
        <sz val="11"/>
        <rFont val="Times New Roman"/>
        <family val="1"/>
      </rPr>
      <t>2</t>
    </r>
  </si>
  <si>
    <t>900/305=3.05</t>
  </si>
  <si>
    <r>
      <t>Discharge temperature after 1st stage, T</t>
    </r>
    <r>
      <rPr>
        <vertAlign val="subscript"/>
        <sz val="11"/>
        <rFont val="Times New Roman"/>
        <family val="1"/>
      </rPr>
      <t>d1</t>
    </r>
  </si>
  <si>
    <r>
      <t>(460+100)*3</t>
    </r>
    <r>
      <rPr>
        <vertAlign val="superscript"/>
        <sz val="11"/>
        <rFont val="Times New Roman"/>
        <family val="1"/>
      </rPr>
      <t>(1.22-1)/1.22</t>
    </r>
    <r>
      <rPr>
        <sz val="11"/>
        <rFont val="Times New Roman"/>
        <family val="1"/>
      </rPr>
      <t>-460=225</t>
    </r>
  </si>
  <si>
    <t>(100+225)/2=162</t>
  </si>
  <si>
    <r>
      <t>(460+120)*3.05</t>
    </r>
    <r>
      <rPr>
        <vertAlign val="superscript"/>
        <sz val="11"/>
        <rFont val="Times New Roman"/>
        <family val="1"/>
      </rPr>
      <t>(1.22-1)/1.22</t>
    </r>
    <r>
      <rPr>
        <sz val="11"/>
        <rFont val="Times New Roman"/>
        <family val="1"/>
      </rPr>
      <t>-460=251</t>
    </r>
  </si>
  <si>
    <t>(120+251)/2=186</t>
  </si>
  <si>
    <r>
      <t>1st stage compressibility factor, Z</t>
    </r>
    <r>
      <rPr>
        <vertAlign val="subscript"/>
        <sz val="11"/>
        <rFont val="Times New Roman"/>
        <family val="1"/>
      </rPr>
      <t>avg</t>
    </r>
  </si>
  <si>
    <t>(0.98+0.97)/2=0.975</t>
  </si>
  <si>
    <r>
      <t>1st stage gas compression power, BHP</t>
    </r>
    <r>
      <rPr>
        <vertAlign val="subscript"/>
        <sz val="11"/>
        <rFont val="Times New Roman"/>
        <family val="1"/>
      </rPr>
      <t>1</t>
    </r>
  </si>
  <si>
    <r>
      <t>2nd stage compressibility factor, Z</t>
    </r>
    <r>
      <rPr>
        <vertAlign val="subscript"/>
        <sz val="11"/>
        <rFont val="Times New Roman"/>
        <family val="1"/>
      </rPr>
      <t>avg</t>
    </r>
  </si>
  <si>
    <t>(0.94+0.92)/2=0.930</t>
  </si>
  <si>
    <r>
      <t>2nd stage gas compression power, BHP</t>
    </r>
    <r>
      <rPr>
        <vertAlign val="subscript"/>
        <sz val="11"/>
        <rFont val="Times New Roman"/>
        <family val="1"/>
      </rPr>
      <t>2</t>
    </r>
  </si>
  <si>
    <r>
      <t>3.03*0.975*2*560/0.82*1.22/0.22*14.65/520*(3</t>
    </r>
    <r>
      <rPr>
        <vertAlign val="superscript"/>
        <sz val="11"/>
        <rFont val="Times New Roman"/>
        <family val="1"/>
      </rPr>
      <t>(0.22/1.22)</t>
    </r>
    <r>
      <rPr>
        <sz val="11"/>
        <rFont val="Times New Roman"/>
        <family val="1"/>
      </rPr>
      <t>-1)=138</t>
    </r>
  </si>
  <si>
    <t>3.03*0.930*2*580/0.82*1.22/0.22*14.65/520*(3.05(0.22/1.22)-1)=139</t>
  </si>
  <si>
    <t>Total BHP</t>
  </si>
  <si>
    <t>138+139=277</t>
  </si>
  <si>
    <t>Ps</t>
  </si>
  <si>
    <r>
      <t>M</t>
    </r>
    <r>
      <rPr>
        <vertAlign val="subscript"/>
        <sz val="10"/>
        <rFont val="Times New Roman"/>
        <family val="1"/>
      </rPr>
      <t>s</t>
    </r>
  </si>
  <si>
    <t>suction bottle multiplier</t>
  </si>
  <si>
    <r>
      <t>M</t>
    </r>
    <r>
      <rPr>
        <vertAlign val="subscript"/>
        <sz val="10"/>
        <rFont val="Times New Roman"/>
        <family val="1"/>
      </rPr>
      <t>d</t>
    </r>
  </si>
  <si>
    <t>discharge bottle multiplier</t>
  </si>
  <si>
    <t>Pd</t>
  </si>
  <si>
    <t>Bore</t>
  </si>
  <si>
    <t>Stroke</t>
  </si>
  <si>
    <t>Calculations:</t>
  </si>
  <si>
    <r>
      <t>3.1416/4*6</t>
    </r>
    <r>
      <rPr>
        <vertAlign val="superscript"/>
        <sz val="11"/>
        <color theme="1"/>
        <rFont val="Times New Roman"/>
        <family val="1"/>
      </rPr>
      <t>2</t>
    </r>
    <r>
      <rPr>
        <sz val="11"/>
        <color theme="1"/>
        <rFont val="Times New Roman"/>
        <family val="1"/>
      </rPr>
      <t>*15=424</t>
    </r>
  </si>
  <si>
    <t>inch</t>
  </si>
  <si>
    <r>
      <t>inch</t>
    </r>
    <r>
      <rPr>
        <vertAlign val="superscript"/>
        <sz val="11"/>
        <color theme="1"/>
        <rFont val="Times New Roman"/>
        <family val="1"/>
      </rPr>
      <t>3</t>
    </r>
  </si>
  <si>
    <t>Swept volume</t>
  </si>
  <si>
    <t>Suction bottle volume</t>
  </si>
  <si>
    <t>(Fig.13-19)</t>
  </si>
  <si>
    <t>Discharge bottle volume</t>
  </si>
  <si>
    <r>
      <t>M</t>
    </r>
    <r>
      <rPr>
        <vertAlign val="subscript"/>
        <sz val="11"/>
        <rFont val="Times New Roman"/>
        <family val="1"/>
      </rPr>
      <t>s</t>
    </r>
  </si>
  <si>
    <r>
      <t>M</t>
    </r>
    <r>
      <rPr>
        <vertAlign val="subscript"/>
        <sz val="11"/>
        <rFont val="Times New Roman"/>
        <family val="1"/>
      </rPr>
      <t>d</t>
    </r>
  </si>
  <si>
    <r>
      <t>Example 13-4</t>
    </r>
    <r>
      <rPr>
        <sz val="11"/>
        <rFont val="Times New Roman"/>
        <family val="1"/>
      </rPr>
      <t xml:space="preserve"> -- Determine the approximate discharge temperature produced by the compression ratio.</t>
    </r>
  </si>
  <si>
    <r>
      <t>T</t>
    </r>
    <r>
      <rPr>
        <vertAlign val="subscript"/>
        <sz val="11"/>
        <rFont val="Times New Roman"/>
        <family val="1"/>
      </rPr>
      <t>1</t>
    </r>
  </si>
  <si>
    <r>
      <t>T</t>
    </r>
    <r>
      <rPr>
        <vertAlign val="subscript"/>
        <sz val="11"/>
        <rFont val="Times New Roman"/>
        <family val="1"/>
      </rPr>
      <t>2</t>
    </r>
  </si>
  <si>
    <t>(read from Fig. 13-31)</t>
  </si>
  <si>
    <t>(read from Fig.13-33)</t>
  </si>
  <si>
    <t>Calculation:</t>
  </si>
  <si>
    <t>F factor</t>
  </si>
  <si>
    <t>Application 13-1 -- Compress 2 MMcfd of gas at 14.4 psia and intake temparature through a compression ratio of 9 in a 2-stage compressor.  What will be the horsepower?</t>
  </si>
  <si>
    <t>Example 13-1 -- Compress 2 MMcfd of gas at 14.4 psia and intake temperature through a compression ratio of 9 in a 2-stage compressor.  What will be the horsepower?</t>
  </si>
  <si>
    <t>Example 13-2 -- Compress 2 MMscfd of gas measured at 14.65 psia and 60°F.  Intake pressure is 100 psia, and intake temperature is 100°F.  Discharge pressure is 900 psia.  The gas has a specific gravity of 0.80 (MW=23).  What is the required horsepower, assuming a high-speed compressor? Assume E = 0.82.</t>
  </si>
  <si>
    <t>Example 13-2 -- Compress 2 MMscfd of gas measured at 14.65 psia and 60°F.  Intake pressure is 100 psia, and intake temperature is 100°F.  Discharge pressure is 900 psia.  The gas has a specific gravity of 0.80 (MW=23).  What is the required horsepower, assuming a high-speed compressor? Assume E =0.82.</t>
  </si>
  <si>
    <t>Number of compression stages</t>
  </si>
  <si>
    <t>Example 13-3 -- Determine the Suction and Discharge Bottle Volumes, respectively for the given data.</t>
  </si>
  <si>
    <t>Application 13-3 -- Determine the Suction and Discharge Bottle Volumes, respectively for the given data.</t>
  </si>
  <si>
    <t>424*7.5=3180</t>
  </si>
  <si>
    <t>424*8.5=3604</t>
  </si>
  <si>
    <t>Example 13-5 -- Find compressor power required.</t>
  </si>
  <si>
    <t>GPSA Engineering Data Book 14th Edition</t>
  </si>
  <si>
    <t>REVISION</t>
  </si>
  <si>
    <t>DATE</t>
  </si>
  <si>
    <t>REASON(S) FOR REVISION</t>
  </si>
  <si>
    <t xml:space="preserve">Initial release </t>
  </si>
  <si>
    <t>The sample calculations, equations and spreadsheets presented herein were developed using examples published in the Engineering Data Book as published by the Gas Processors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</si>
  <si>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</si>
  <si>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</si>
  <si>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reference to or reliance on the information in this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</si>
  <si>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</si>
  <si>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t>FIG. 13-1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</si>
</sst>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
    <numFmt numFmtId="166" formatCode="#,##0.0"/>
    <numFmt numFmtId="167" formatCode="#,##0.00\ ;&quot; (&quot;#,##0.00\);&quot; -&quot;#\ ;@\ "/>
  </numFmts>
  <fonts count="29" x14ac:knownFonts="1">
    <font>
      <sz val="11"/>
      <color theme="1"/>
      <name val="Calibri"/>
      <family val="2"/>
      <scheme val="minor"/>
    </font>
    <font>
      <sz val="10"/>
      <name val="Times New Roman"/>
      <family val="1"/>
    </font>
    <font>
      <vertAlign val="subscript"/>
      <sz val="10"/>
      <name val="Times New Roman"/>
      <family val="1"/>
    </font>
    <font>
      <sz val="10"/>
      <name val="Calibri"/>
      <family val="2"/>
    </font>
    <font>
      <b/>
      <sz val="11"/>
      <name val="Times New Roman"/>
      <family val="1"/>
    </font>
    <font>
      <sz val="11"/>
      <name val="Times New Roman"/>
      <family val="1"/>
    </font>
    <font>
      <sz val="11"/>
      <color indexed="18"/>
      <name val="Times New Roman"/>
      <family val="1"/>
    </font>
    <font>
      <vertAlign val="subscript"/>
      <sz val="11"/>
      <name val="Times New Roman"/>
      <family val="1"/>
    </font>
    <font>
      <sz val="11"/>
      <color indexed="16"/>
      <name val="Times New Roman"/>
      <family val="1"/>
    </font>
    <font>
      <b/>
      <u/>
      <sz val="11"/>
      <color indexed="16"/>
      <name val="Times New Roman"/>
      <family val="1"/>
    </font>
    <font>
      <sz val="10"/>
      <color indexed="18"/>
      <name val="Arial"/>
      <family val="2"/>
    </font>
    <font>
      <b/>
      <sz val="11"/>
      <color indexed="18"/>
      <name val="Times New Roman"/>
      <family val="1"/>
    </font>
    <font>
      <b/>
      <sz val="10"/>
      <name val="Times New Roman"/>
      <family val="1"/>
    </font>
    <font>
      <sz val="8"/>
      <name val="Calibri"/>
      <family val="2"/>
    </font>
    <font>
      <sz val="10"/>
      <name val="Symbol"/>
      <family val="1"/>
      <charset val="2"/>
    </font>
    <font>
      <sz val="11"/>
      <name val="Symbol"/>
      <family val="1"/>
      <charset val="2"/>
    </font>
    <font>
      <sz val="11"/>
      <color indexed="62"/>
      <name val="Times New Roman"/>
      <family val="1"/>
    </font>
    <font>
      <b/>
      <sz val="11"/>
      <color indexed="62"/>
      <name val="Times New Roman"/>
      <family val="1"/>
    </font>
    <font>
      <sz val="11"/>
      <color indexed="62"/>
      <name val="Symbol"/>
      <family val="1"/>
      <charset val="2"/>
    </font>
    <font>
      <b/>
      <sz val="11"/>
      <color indexed="16"/>
      <name val="Times New Roman"/>
      <family val="1"/>
    </font>
    <font>
      <vertAlign val="superscript"/>
      <sz val="10"/>
      <name val="Times New Roman"/>
      <family val="1"/>
    </font>
    <font>
      <sz val="11"/>
      <color theme="5" tint="-0.249977111117893"/>
      <name val="Times New Roman"/>
      <family val="1"/>
    </font>
    <font>
      <vertAlign val="superscript"/>
      <sz val="11"/>
      <name val="Times New Roman"/>
      <family val="1"/>
    </font>
    <font>
      <sz val="11"/>
      <color theme="1"/>
      <name val="Times New Roman"/>
      <family val="1"/>
    </font>
    <font>
      <b/>
      <sz val="11"/>
      <color theme="1"/>
      <name val="Times New Roman"/>
      <family val="1"/>
    </font>
    <font>
      <vertAlign val="superscript"/>
      <sz val="11"/>
      <color theme="1"/>
      <name val="Times New Roman"/>
      <family val="1"/>
    </font>
    <font>
      <sz val="10"/>
      <name val="Arial"/>
      <family val="2"/>
    </font>
    <font>
      <sz val="11"/>
      <color indexed="8"/>
      <name val="Calibri"/>
      <family val="2"/>
    </font>
    <font>
      <sz val="11"/>
      <color rgb="FFC00000"/>
      <name val="Times New Roman"/>
      <family val="1"/>
    </font>
  </fonts>
  <fills count="6">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s>
  <borders count="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6" fillId="0" borderId="0"/>
    <xf numFmtId="167" fontId="27" fillId="0" borderId="0"/>
    <xf numFmtId="0" fontId="27" fillId="0" borderId="0"/>
  </cellStyleXfs>
  <cellXfs count="140">
    <xf numFmtId="0" fontId="0" fillId="0" borderId="0" xfId="0"/>
    <xf numFmtId="0" fontId="6" fillId="2" borderId="0" xfId="0" applyFont="1" applyFill="1" applyBorder="1" applyProtection="1"/>
    <xf numFmtId="0" fontId="5" fillId="2" borderId="0" xfId="0" applyFont="1" applyFill="1" applyBorder="1" applyProtection="1"/>
    <xf numFmtId="0" fontId="5" fillId="2" borderId="0" xfId="0" applyFont="1" applyFill="1" applyBorder="1" applyAlignment="1" applyProtection="1">
      <alignment horizontal="center"/>
    </xf>
    <xf numFmtId="0" fontId="5" fillId="2" borderId="0" xfId="0" applyFont="1" applyFill="1" applyBorder="1" applyAlignment="1" applyProtection="1">
      <alignment horizontal="left"/>
    </xf>
    <xf numFmtId="0" fontId="5" fillId="2" borderId="0" xfId="0" applyFont="1" applyFill="1" applyBorder="1" applyAlignment="1" applyProtection="1">
      <alignment horizontal="right"/>
    </xf>
    <xf numFmtId="0" fontId="4" fillId="2" borderId="0" xfId="0" applyFont="1" applyFill="1" applyBorder="1" applyAlignment="1" applyProtection="1">
      <alignment horizontal="center"/>
    </xf>
    <xf numFmtId="0" fontId="19" fillId="2" borderId="0" xfId="0" applyFont="1" applyFill="1" applyBorder="1" applyAlignment="1" applyProtection="1">
      <alignment horizontal="center"/>
    </xf>
    <xf numFmtId="0" fontId="19" fillId="2" borderId="0" xfId="0" applyFont="1" applyFill="1" applyBorder="1" applyProtection="1"/>
    <xf numFmtId="0" fontId="17" fillId="2" borderId="0" xfId="0" applyFont="1" applyFill="1" applyBorder="1" applyAlignment="1" applyProtection="1">
      <alignment horizontal="center"/>
    </xf>
    <xf numFmtId="1" fontId="17" fillId="2" borderId="0" xfId="0" applyNumberFormat="1" applyFont="1" applyFill="1" applyBorder="1" applyAlignment="1" applyProtection="1">
      <alignment horizontal="left"/>
    </xf>
    <xf numFmtId="3" fontId="5" fillId="2" borderId="0" xfId="0" applyNumberFormat="1" applyFont="1" applyFill="1" applyBorder="1" applyAlignment="1" applyProtection="1">
      <alignment horizontal="center"/>
    </xf>
    <xf numFmtId="0" fontId="5" fillId="4" borderId="0" xfId="0" applyFont="1" applyFill="1" applyBorder="1" applyAlignment="1" applyProtection="1">
      <alignment horizontal="center"/>
      <protection locked="0"/>
    </xf>
    <xf numFmtId="165" fontId="5" fillId="4" borderId="0" xfId="0" applyNumberFormat="1" applyFont="1" applyFill="1" applyBorder="1" applyAlignment="1" applyProtection="1">
      <alignment horizontal="center"/>
      <protection locked="0"/>
    </xf>
    <xf numFmtId="166" fontId="5" fillId="4" borderId="0" xfId="0" applyNumberFormat="1" applyFont="1" applyFill="1" applyBorder="1" applyAlignment="1" applyProtection="1">
      <alignment horizontal="center"/>
      <protection locked="0"/>
    </xf>
    <xf numFmtId="1" fontId="5" fillId="4" borderId="0" xfId="0" applyNumberFormat="1" applyFont="1" applyFill="1" applyBorder="1" applyAlignment="1" applyProtection="1">
      <alignment horizontal="center"/>
      <protection locked="0"/>
    </xf>
    <xf numFmtId="165" fontId="5" fillId="2" borderId="0" xfId="0" applyNumberFormat="1" applyFont="1" applyFill="1" applyBorder="1" applyAlignment="1" applyProtection="1">
      <alignment horizontal="center"/>
    </xf>
    <xf numFmtId="0" fontId="5" fillId="2" borderId="0" xfId="0" applyFont="1" applyFill="1" applyBorder="1" applyAlignment="1" applyProtection="1">
      <alignment horizontal="center" wrapText="1"/>
    </xf>
    <xf numFmtId="0" fontId="5" fillId="2" borderId="0" xfId="0" applyFont="1" applyFill="1" applyAlignment="1" applyProtection="1">
      <alignment horizontal="center"/>
    </xf>
    <xf numFmtId="0" fontId="23" fillId="2" borderId="0" xfId="0" applyFont="1" applyFill="1" applyBorder="1" applyAlignment="1" applyProtection="1">
      <alignment horizontal="center"/>
    </xf>
    <xf numFmtId="0" fontId="23" fillId="2" borderId="0" xfId="0" applyFont="1" applyFill="1" applyBorder="1" applyAlignment="1" applyProtection="1">
      <alignment horizontal="left"/>
    </xf>
    <xf numFmtId="0" fontId="23" fillId="2" borderId="0" xfId="0" applyFont="1" applyFill="1" applyBorder="1" applyProtection="1"/>
    <xf numFmtId="0" fontId="23" fillId="2" borderId="0" xfId="0" applyFont="1" applyFill="1" applyBorder="1" applyAlignment="1" applyProtection="1">
      <alignment horizontal="right"/>
    </xf>
    <xf numFmtId="0" fontId="23" fillId="2" borderId="0" xfId="0" applyFont="1" applyFill="1" applyProtection="1"/>
    <xf numFmtId="3" fontId="5" fillId="4" borderId="0" xfId="0" applyNumberFormat="1" applyFont="1" applyFill="1" applyBorder="1" applyAlignment="1" applyProtection="1">
      <alignment horizontal="center"/>
      <protection locked="0"/>
    </xf>
    <xf numFmtId="2" fontId="5" fillId="2" borderId="0" xfId="0" applyNumberFormat="1" applyFont="1" applyFill="1" applyBorder="1" applyAlignment="1" applyProtection="1">
      <alignment horizontal="center"/>
    </xf>
    <xf numFmtId="0" fontId="5" fillId="2" borderId="0" xfId="0" applyFont="1" applyFill="1" applyBorder="1" applyAlignment="1" applyProtection="1">
      <alignment wrapText="1"/>
    </xf>
    <xf numFmtId="0" fontId="4" fillId="2" borderId="0" xfId="0" applyFont="1" applyFill="1" applyBorder="1" applyAlignment="1" applyProtection="1">
      <alignment vertical="top" wrapText="1"/>
    </xf>
    <xf numFmtId="0" fontId="4" fillId="2" borderId="0" xfId="0" applyFont="1" applyFill="1" applyBorder="1" applyAlignment="1" applyProtection="1">
      <alignment horizontal="left" vertical="top" wrapText="1"/>
    </xf>
    <xf numFmtId="0" fontId="5" fillId="2" borderId="0" xfId="0" applyFont="1" applyFill="1" applyBorder="1" applyAlignment="1" applyProtection="1">
      <alignment wrapText="1"/>
    </xf>
    <xf numFmtId="0" fontId="0" fillId="0" borderId="0" xfId="0" applyProtection="1"/>
    <xf numFmtId="0" fontId="5" fillId="0" borderId="0" xfId="1" applyFont="1" applyProtection="1"/>
    <xf numFmtId="0" fontId="26" fillId="0" borderId="0" xfId="1" applyProtection="1"/>
    <xf numFmtId="0" fontId="12" fillId="5" borderId="2" xfId="1" applyFont="1" applyFill="1" applyBorder="1" applyAlignment="1" applyProtection="1">
      <alignment horizontal="center"/>
    </xf>
    <xf numFmtId="0" fontId="12" fillId="5" borderId="2" xfId="1" applyFont="1" applyFill="1" applyBorder="1" applyAlignment="1" applyProtection="1">
      <alignment horizontal="left"/>
    </xf>
    <xf numFmtId="0" fontId="5" fillId="0" borderId="2" xfId="1" applyFont="1" applyBorder="1" applyAlignment="1" applyProtection="1">
      <alignment horizontal="center"/>
    </xf>
    <xf numFmtId="14" fontId="5" fillId="0" borderId="2" xfId="1" applyNumberFormat="1" applyFont="1" applyBorder="1" applyAlignment="1" applyProtection="1">
      <alignment horizontal="center"/>
    </xf>
    <xf numFmtId="0" fontId="5" fillId="0" borderId="2" xfId="1" applyFont="1" applyBorder="1" applyProtection="1"/>
    <xf numFmtId="0" fontId="1" fillId="0" borderId="2" xfId="1" applyFont="1" applyBorder="1" applyProtection="1"/>
    <xf numFmtId="0" fontId="5" fillId="0" borderId="0" xfId="1" applyFont="1" applyProtection="1">
      <protection locked="0"/>
    </xf>
    <xf numFmtId="0" fontId="28" fillId="0" borderId="0" xfId="1" applyFont="1" applyFill="1" applyProtection="1">
      <protection locked="0"/>
    </xf>
    <xf numFmtId="0" fontId="28" fillId="0" borderId="0" xfId="1" applyFont="1" applyProtection="1">
      <protection locked="0"/>
    </xf>
    <xf numFmtId="0" fontId="0" fillId="0" borderId="0" xfId="0" applyAlignment="1" applyProtection="1">
      <alignment horizontal="center" vertical="top"/>
    </xf>
    <xf numFmtId="0" fontId="1" fillId="0" borderId="0" xfId="0" applyFont="1" applyAlignment="1" applyProtection="1">
      <alignment vertical="top" wrapText="1"/>
    </xf>
    <xf numFmtId="0" fontId="1" fillId="0" borderId="0" xfId="0" applyFont="1" applyProtection="1"/>
    <xf numFmtId="0" fontId="1" fillId="0" borderId="0" xfId="0" applyFont="1" applyAlignment="1" applyProtection="1">
      <alignment horizontal="center" vertical="top"/>
    </xf>
    <xf numFmtId="0" fontId="4" fillId="0" borderId="0" xfId="0" applyFont="1" applyAlignment="1" applyProtection="1">
      <alignment horizontal="center" vertical="top"/>
    </xf>
    <xf numFmtId="0" fontId="4" fillId="0" borderId="1" xfId="0" applyFont="1" applyBorder="1" applyAlignment="1" applyProtection="1">
      <alignment horizontal="center" vertical="top" wrapText="1"/>
    </xf>
    <xf numFmtId="0" fontId="23" fillId="0" borderId="1" xfId="0" applyFont="1" applyBorder="1" applyAlignment="1" applyProtection="1">
      <alignment horizontal="center"/>
    </xf>
    <xf numFmtId="0" fontId="1" fillId="0" borderId="0" xfId="0" applyFont="1" applyAlignment="1" applyProtection="1">
      <alignment horizontal="center"/>
    </xf>
    <xf numFmtId="0" fontId="14" fillId="0" borderId="0" xfId="0" applyFont="1" applyProtection="1"/>
    <xf numFmtId="0" fontId="1" fillId="0" borderId="0" xfId="0" applyFont="1" applyAlignment="1" applyProtection="1">
      <alignment horizontal="left"/>
    </xf>
    <xf numFmtId="0" fontId="0" fillId="0" borderId="0" xfId="0" quotePrefix="1" applyAlignment="1" applyProtection="1">
      <alignment horizontal="center" vertical="top"/>
    </xf>
    <xf numFmtId="0" fontId="1" fillId="0" borderId="0" xfId="0" applyFont="1" applyAlignment="1" applyProtection="1">
      <alignment wrapText="1"/>
    </xf>
    <xf numFmtId="0" fontId="14" fillId="0" borderId="0" xfId="0" applyFont="1" applyAlignment="1" applyProtection="1">
      <alignment horizontal="center" vertical="top"/>
    </xf>
    <xf numFmtId="0" fontId="12" fillId="0" borderId="0" xfId="0" applyFont="1" applyAlignment="1" applyProtection="1">
      <alignment horizontal="center" vertical="top"/>
    </xf>
    <xf numFmtId="0" fontId="1"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Alignment="1" applyProtection="1">
      <alignment vertical="center" wrapText="1"/>
    </xf>
    <xf numFmtId="0" fontId="3" fillId="0" borderId="0" xfId="0" applyFont="1" applyAlignment="1" applyProtection="1">
      <alignment horizontal="center" vertical="top"/>
    </xf>
    <xf numFmtId="0" fontId="3" fillId="0" borderId="0" xfId="0" applyFont="1" applyAlignment="1" applyProtection="1">
      <alignment vertical="top" wrapText="1"/>
    </xf>
    <xf numFmtId="0" fontId="5" fillId="0" borderId="0" xfId="0" applyFont="1" applyAlignment="1" applyProtection="1">
      <alignment horizontal="center"/>
      <protection locked="0"/>
    </xf>
    <xf numFmtId="0" fontId="5" fillId="0" borderId="0" xfId="0" applyFont="1" applyProtection="1">
      <protection locked="0"/>
    </xf>
    <xf numFmtId="0" fontId="4" fillId="3" borderId="0" xfId="0" applyFont="1" applyFill="1" applyBorder="1" applyAlignment="1" applyProtection="1">
      <alignment vertical="top" wrapText="1"/>
      <protection locked="0"/>
    </xf>
    <xf numFmtId="0" fontId="4" fillId="3" borderId="0" xfId="0" applyFont="1" applyFill="1" applyBorder="1" applyAlignment="1" applyProtection="1">
      <alignment horizontal="center"/>
      <protection locked="0"/>
    </xf>
    <xf numFmtId="0" fontId="5" fillId="3" borderId="0" xfId="0" applyFont="1" applyFill="1" applyBorder="1" applyAlignment="1" applyProtection="1">
      <alignment horizontal="center"/>
      <protection locked="0"/>
    </xf>
    <xf numFmtId="0" fontId="5" fillId="3" borderId="0" xfId="0" applyFont="1" applyFill="1" applyBorder="1" applyProtection="1">
      <protection locked="0"/>
    </xf>
    <xf numFmtId="0" fontId="5" fillId="3" borderId="0" xfId="0" applyFont="1" applyFill="1" applyBorder="1" applyAlignment="1" applyProtection="1">
      <alignment horizontal="right"/>
      <protection locked="0"/>
    </xf>
    <xf numFmtId="1" fontId="5" fillId="3" borderId="0" xfId="0" applyNumberFormat="1" applyFont="1" applyFill="1" applyBorder="1" applyAlignment="1" applyProtection="1">
      <alignment horizontal="center"/>
      <protection locked="0"/>
    </xf>
    <xf numFmtId="0" fontId="17" fillId="0" borderId="0" xfId="0" applyFont="1" applyProtection="1">
      <protection locked="0"/>
    </xf>
    <xf numFmtId="165" fontId="5" fillId="3" borderId="0" xfId="0" applyNumberFormat="1" applyFont="1" applyFill="1" applyBorder="1" applyAlignment="1" applyProtection="1">
      <alignment horizontal="center"/>
      <protection locked="0"/>
    </xf>
    <xf numFmtId="0" fontId="5" fillId="3" borderId="0" xfId="0" applyFont="1" applyFill="1" applyBorder="1" applyAlignment="1" applyProtection="1">
      <alignment horizontal="left"/>
      <protection locked="0"/>
    </xf>
    <xf numFmtId="3" fontId="5" fillId="3" borderId="0" xfId="0" applyNumberFormat="1" applyFont="1" applyFill="1" applyBorder="1" applyAlignment="1" applyProtection="1">
      <alignment horizontal="center"/>
      <protection locked="0"/>
    </xf>
    <xf numFmtId="0" fontId="19" fillId="3" borderId="0" xfId="0" applyFont="1" applyFill="1" applyBorder="1" applyProtection="1">
      <protection locked="0"/>
    </xf>
    <xf numFmtId="0" fontId="19" fillId="3" borderId="0" xfId="0" applyFont="1" applyFill="1" applyBorder="1" applyAlignment="1" applyProtection="1">
      <alignment horizontal="center"/>
      <protection locked="0"/>
    </xf>
    <xf numFmtId="0" fontId="5" fillId="0" borderId="0" xfId="0" applyFont="1" applyFill="1" applyBorder="1" applyAlignment="1" applyProtection="1">
      <alignment horizontal="right"/>
      <protection locked="0"/>
    </xf>
    <xf numFmtId="0" fontId="5" fillId="0" borderId="0" xfId="0" applyFont="1" applyFill="1" applyBorder="1" applyAlignment="1" applyProtection="1">
      <alignment horizontal="center"/>
      <protection locked="0"/>
    </xf>
    <xf numFmtId="0" fontId="5" fillId="0" borderId="0" xfId="0" applyFont="1" applyFill="1" applyBorder="1" applyAlignment="1" applyProtection="1">
      <alignment horizontal="left"/>
      <protection locked="0"/>
    </xf>
    <xf numFmtId="0" fontId="5" fillId="0" borderId="0" xfId="0" applyFont="1" applyFill="1" applyProtection="1">
      <protection locked="0"/>
    </xf>
    <xf numFmtId="0" fontId="5" fillId="0" borderId="0" xfId="0" applyFont="1" applyFill="1" applyBorder="1" applyProtection="1">
      <protection locked="0"/>
    </xf>
    <xf numFmtId="0" fontId="21" fillId="0" borderId="0" xfId="0" applyFont="1" applyProtection="1">
      <protection locked="0"/>
    </xf>
    <xf numFmtId="0" fontId="15" fillId="0" borderId="0" xfId="0" applyFont="1" applyFill="1" applyBorder="1" applyAlignment="1" applyProtection="1">
      <alignment horizontal="right"/>
      <protection locked="0"/>
    </xf>
    <xf numFmtId="0" fontId="5" fillId="0" borderId="0" xfId="0" applyFont="1" applyFill="1" applyBorder="1" applyAlignment="1" applyProtection="1">
      <alignment horizontal="left"/>
      <protection locked="0"/>
    </xf>
    <xf numFmtId="0" fontId="9" fillId="0" borderId="0" xfId="0" applyFont="1" applyFill="1" applyBorder="1" applyAlignment="1" applyProtection="1">
      <alignment horizontal="left"/>
      <protection locked="0"/>
    </xf>
    <xf numFmtId="0" fontId="8" fillId="0" borderId="0" xfId="0" applyFont="1" applyFill="1" applyBorder="1" applyAlignment="1" applyProtection="1">
      <alignment horizontal="left"/>
      <protection locked="0"/>
    </xf>
    <xf numFmtId="0" fontId="8" fillId="0" borderId="0" xfId="0" applyFont="1" applyFill="1" applyBorder="1" applyProtection="1">
      <protection locked="0"/>
    </xf>
    <xf numFmtId="0" fontId="9" fillId="0" borderId="0" xfId="0" applyFont="1" applyFill="1" applyBorder="1" applyAlignment="1" applyProtection="1">
      <alignment horizontal="left"/>
      <protection locked="0"/>
    </xf>
    <xf numFmtId="0" fontId="8" fillId="0" borderId="0" xfId="0" applyFont="1" applyFill="1" applyBorder="1" applyAlignment="1" applyProtection="1">
      <alignment horizontal="center"/>
      <protection locked="0"/>
    </xf>
    <xf numFmtId="0" fontId="8" fillId="0" borderId="0" xfId="0" applyFont="1" applyFill="1" applyBorder="1" applyAlignment="1" applyProtection="1">
      <alignment horizontal="right"/>
      <protection locked="0"/>
    </xf>
    <xf numFmtId="0" fontId="6" fillId="0" borderId="0" xfId="0" applyFont="1" applyFill="1" applyBorder="1" applyAlignment="1" applyProtection="1">
      <alignment horizontal="right"/>
      <protection locked="0"/>
    </xf>
    <xf numFmtId="0" fontId="6" fillId="0" borderId="0" xfId="0" applyFont="1" applyFill="1" applyBorder="1" applyAlignment="1" applyProtection="1">
      <alignment horizontal="center"/>
      <protection locked="0"/>
    </xf>
    <xf numFmtId="3" fontId="6" fillId="0" borderId="0" xfId="0" applyNumberFormat="1" applyFont="1" applyFill="1" applyBorder="1" applyAlignment="1" applyProtection="1">
      <alignment horizontal="center" vertical="center"/>
      <protection locked="0"/>
    </xf>
    <xf numFmtId="0" fontId="6" fillId="0" borderId="0" xfId="0" applyFont="1" applyFill="1" applyBorder="1" applyProtection="1">
      <protection locked="0"/>
    </xf>
    <xf numFmtId="0" fontId="6" fillId="0" borderId="0" xfId="0" applyFont="1" applyFill="1" applyBorder="1" applyAlignment="1" applyProtection="1">
      <alignment horizontal="center"/>
      <protection locked="0"/>
    </xf>
    <xf numFmtId="0" fontId="10" fillId="0" borderId="0" xfId="0" applyFont="1" applyFill="1" applyBorder="1" applyAlignment="1" applyProtection="1">
      <protection locked="0"/>
    </xf>
    <xf numFmtId="2" fontId="5" fillId="3" borderId="0" xfId="0" applyNumberFormat="1" applyFont="1" applyFill="1" applyBorder="1" applyAlignment="1" applyProtection="1">
      <alignment horizontal="center"/>
      <protection locked="0"/>
    </xf>
    <xf numFmtId="1" fontId="5" fillId="3" borderId="0" xfId="0" applyNumberFormat="1" applyFont="1" applyFill="1" applyBorder="1" applyAlignment="1" applyProtection="1">
      <alignment horizontal="center" wrapText="1"/>
      <protection locked="0"/>
    </xf>
    <xf numFmtId="164" fontId="5" fillId="3" borderId="0" xfId="0" applyNumberFormat="1" applyFont="1" applyFill="1" applyBorder="1" applyAlignment="1" applyProtection="1">
      <alignment horizontal="center"/>
      <protection locked="0"/>
    </xf>
    <xf numFmtId="0" fontId="5" fillId="0" borderId="0" xfId="0" applyFont="1" applyAlignment="1" applyProtection="1">
      <alignment horizontal="left"/>
      <protection locked="0"/>
    </xf>
    <xf numFmtId="0" fontId="6" fillId="3" borderId="0" xfId="0" applyFont="1" applyFill="1" applyBorder="1" applyProtection="1">
      <protection locked="0"/>
    </xf>
    <xf numFmtId="0" fontId="23" fillId="3" borderId="0" xfId="0" applyFont="1" applyFill="1" applyBorder="1" applyProtection="1">
      <protection locked="0"/>
    </xf>
    <xf numFmtId="0" fontId="23" fillId="3" borderId="0" xfId="0" applyFont="1" applyFill="1" applyProtection="1">
      <protection locked="0"/>
    </xf>
    <xf numFmtId="0" fontId="24" fillId="0" borderId="0" xfId="0" applyFont="1" applyProtection="1">
      <protection locked="0"/>
    </xf>
    <xf numFmtId="0" fontId="23" fillId="3" borderId="0" xfId="0" applyFont="1" applyFill="1" applyBorder="1" applyAlignment="1" applyProtection="1">
      <alignment horizontal="right"/>
      <protection locked="0"/>
    </xf>
    <xf numFmtId="0" fontId="23" fillId="3" borderId="0" xfId="0" applyFont="1" applyFill="1" applyBorder="1" applyAlignment="1" applyProtection="1">
      <alignment horizontal="center"/>
      <protection locked="0"/>
    </xf>
    <xf numFmtId="1" fontId="23" fillId="3" borderId="0" xfId="0" applyNumberFormat="1" applyFont="1" applyFill="1" applyBorder="1" applyAlignment="1" applyProtection="1">
      <alignment horizontal="center"/>
      <protection locked="0"/>
    </xf>
    <xf numFmtId="0" fontId="23" fillId="0" borderId="0" xfId="0" applyFont="1" applyProtection="1">
      <protection locked="0"/>
    </xf>
    <xf numFmtId="0" fontId="23" fillId="3" borderId="0" xfId="0" applyFont="1" applyFill="1" applyBorder="1" applyAlignment="1" applyProtection="1">
      <alignment horizontal="left"/>
      <protection locked="0"/>
    </xf>
    <xf numFmtId="0" fontId="4" fillId="3" borderId="0" xfId="0" applyFont="1" applyFill="1" applyBorder="1" applyAlignment="1" applyProtection="1">
      <alignment horizontal="right"/>
      <protection locked="0"/>
    </xf>
    <xf numFmtId="0" fontId="17" fillId="3" borderId="0" xfId="0" applyFont="1" applyFill="1" applyBorder="1" applyAlignment="1" applyProtection="1">
      <alignment horizontal="center"/>
      <protection locked="0"/>
    </xf>
    <xf numFmtId="1" fontId="17" fillId="3" borderId="0" xfId="0" applyNumberFormat="1" applyFont="1" applyFill="1" applyBorder="1" applyAlignment="1" applyProtection="1">
      <alignment horizontal="left"/>
      <protection locked="0"/>
    </xf>
    <xf numFmtId="0" fontId="17" fillId="0" borderId="0" xfId="0" applyFont="1" applyFill="1" applyBorder="1" applyAlignment="1" applyProtection="1">
      <alignment horizontal="center"/>
      <protection locked="0"/>
    </xf>
    <xf numFmtId="1" fontId="17" fillId="0" borderId="0" xfId="0" applyNumberFormat="1" applyFont="1" applyFill="1" applyBorder="1" applyAlignment="1" applyProtection="1">
      <alignment horizontal="left"/>
      <protection locked="0"/>
    </xf>
    <xf numFmtId="0" fontId="17" fillId="0" borderId="0" xfId="0" applyFont="1" applyFill="1" applyProtection="1">
      <protection locked="0"/>
    </xf>
    <xf numFmtId="0" fontId="17" fillId="0" borderId="0" xfId="0" applyFont="1" applyFill="1" applyBorder="1" applyProtection="1">
      <protection locked="0"/>
    </xf>
    <xf numFmtId="0" fontId="17" fillId="0" borderId="0" xfId="0" applyFont="1" applyFill="1" applyBorder="1" applyAlignment="1" applyProtection="1">
      <alignment horizontal="right"/>
      <protection locked="0"/>
    </xf>
    <xf numFmtId="0" fontId="17" fillId="0" borderId="0" xfId="0" applyFont="1" applyFill="1" applyBorder="1" applyAlignment="1" applyProtection="1">
      <alignment horizontal="left"/>
      <protection locked="0"/>
    </xf>
    <xf numFmtId="0" fontId="16" fillId="0" borderId="0" xfId="0" applyFont="1" applyFill="1" applyBorder="1" applyAlignment="1" applyProtection="1">
      <alignment horizontal="center"/>
      <protection locked="0"/>
    </xf>
    <xf numFmtId="0" fontId="16" fillId="0" borderId="0" xfId="0" applyFont="1" applyFill="1" applyBorder="1" applyAlignment="1" applyProtection="1">
      <alignment horizontal="left"/>
      <protection locked="0"/>
    </xf>
    <xf numFmtId="1" fontId="16" fillId="0" borderId="0" xfId="0" applyNumberFormat="1" applyFont="1" applyFill="1" applyBorder="1" applyAlignment="1" applyProtection="1">
      <alignment horizontal="left"/>
      <protection locked="0"/>
    </xf>
    <xf numFmtId="0" fontId="16" fillId="0" borderId="0" xfId="0" applyFont="1" applyFill="1" applyProtection="1">
      <protection locked="0"/>
    </xf>
    <xf numFmtId="0" fontId="16" fillId="0" borderId="0" xfId="0" applyFont="1" applyFill="1" applyBorder="1" applyProtection="1">
      <protection locked="0"/>
    </xf>
    <xf numFmtId="0" fontId="18" fillId="0" borderId="0" xfId="0" applyFont="1" applyFill="1" applyBorder="1" applyAlignment="1" applyProtection="1">
      <alignment horizontal="left"/>
      <protection locked="0"/>
    </xf>
    <xf numFmtId="0" fontId="16" fillId="0" borderId="0" xfId="0" applyFont="1" applyFill="1" applyBorder="1" applyAlignment="1" applyProtection="1">
      <alignment horizontal="right"/>
      <protection locked="0"/>
    </xf>
    <xf numFmtId="0" fontId="16" fillId="0" borderId="0" xfId="0" applyFont="1" applyFill="1" applyBorder="1" applyAlignment="1" applyProtection="1">
      <protection locked="0"/>
    </xf>
    <xf numFmtId="1" fontId="6" fillId="0" borderId="0" xfId="0" applyNumberFormat="1" applyFont="1" applyFill="1" applyBorder="1" applyAlignment="1" applyProtection="1">
      <alignment horizontal="left"/>
      <protection locked="0"/>
    </xf>
    <xf numFmtId="0" fontId="5" fillId="0" borderId="0" xfId="0" applyFont="1" applyFill="1" applyBorder="1" applyAlignment="1" applyProtection="1">
      <protection locked="0"/>
    </xf>
    <xf numFmtId="1" fontId="11" fillId="0" borderId="0" xfId="0" applyNumberFormat="1" applyFont="1" applyFill="1" applyBorder="1" applyAlignment="1" applyProtection="1">
      <alignment horizontal="left"/>
      <protection locked="0"/>
    </xf>
    <xf numFmtId="0" fontId="8" fillId="0" borderId="0" xfId="0" applyFont="1" applyFill="1" applyBorder="1" applyAlignment="1" applyProtection="1">
      <protection locked="0"/>
    </xf>
    <xf numFmtId="1" fontId="8" fillId="0" borderId="0" xfId="0" applyNumberFormat="1" applyFont="1" applyFill="1" applyBorder="1" applyAlignment="1" applyProtection="1">
      <alignment horizontal="left"/>
      <protection locked="0"/>
    </xf>
    <xf numFmtId="0" fontId="6" fillId="0" borderId="0" xfId="0" applyFont="1" applyFill="1" applyBorder="1" applyAlignment="1" applyProtection="1">
      <alignment horizontal="left"/>
      <protection locked="0"/>
    </xf>
    <xf numFmtId="2" fontId="8" fillId="0" borderId="0" xfId="0" applyNumberFormat="1" applyFont="1" applyFill="1" applyBorder="1" applyAlignment="1" applyProtection="1">
      <alignment horizontal="left"/>
      <protection locked="0"/>
    </xf>
    <xf numFmtId="165" fontId="8" fillId="0" borderId="0" xfId="0" applyNumberFormat="1" applyFont="1" applyFill="1" applyBorder="1" applyAlignment="1" applyProtection="1">
      <alignment horizontal="left"/>
      <protection locked="0"/>
    </xf>
    <xf numFmtId="165" fontId="11" fillId="0" borderId="0" xfId="0" applyNumberFormat="1" applyFont="1" applyFill="1" applyBorder="1" applyAlignment="1" applyProtection="1">
      <alignment horizontal="left"/>
      <protection locked="0"/>
    </xf>
    <xf numFmtId="0" fontId="4" fillId="3" borderId="0"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protection locked="0"/>
    </xf>
    <xf numFmtId="0" fontId="5" fillId="3" borderId="0" xfId="0" applyFont="1" applyFill="1" applyBorder="1" applyAlignment="1" applyProtection="1">
      <alignment wrapText="1"/>
      <protection locked="0"/>
    </xf>
    <xf numFmtId="0" fontId="19" fillId="0" borderId="0" xfId="0" applyFont="1" applyFill="1" applyBorder="1" applyProtection="1">
      <protection locked="0"/>
    </xf>
    <xf numFmtId="0" fontId="19" fillId="0" borderId="0" xfId="0" applyFont="1" applyFill="1" applyBorder="1" applyAlignment="1" applyProtection="1">
      <alignment horizontal="center"/>
      <protection locked="0"/>
    </xf>
    <xf numFmtId="0" fontId="19" fillId="0" borderId="0" xfId="0" applyFont="1" applyFill="1" applyBorder="1" applyAlignment="1" applyProtection="1">
      <alignment horizontal="right"/>
      <protection locked="0"/>
    </xf>
  </cellXfs>
  <cellStyles count="4">
    <cellStyle name="Comma 2" xfId="2"/>
    <cellStyle name="Excel Built-in Normal" xfId="3"/>
    <cellStyle name="Normal" xfId="0" builtinId="0"/>
    <cellStyle name="Normal 2" xfId="1"/>
  </cellStyles>
  <dxfs count="0"/>
  <tableStyles count="0" defaultTableStyle="TableStyleMedium9" defaultPivotStyle="PivotStyleLight16"/>
  <colors>
    <mruColors>
      <color rgb="FFFFD13F"/>
      <color rgb="FFFF9933"/>
      <color rgb="FFFFCC00"/>
      <color rgb="FFFFC000"/>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23812</xdr:colOff>
      <xdr:row>6</xdr:row>
      <xdr:rowOff>66675</xdr:rowOff>
    </xdr:from>
    <xdr:ext cx="914400" cy="321114"/>
    <mc:AlternateContent xmlns:mc="http://schemas.openxmlformats.org/markup-compatibility/2006" xmlns:a14="http://schemas.microsoft.com/office/drawing/2010/main">
      <mc:Choice Requires="a14">
        <xdr:sp macro="" textlink="">
          <xdr:nvSpPr>
            <xdr:cNvPr id="8" name="TextBox 7"/>
            <xdr:cNvSpPr txBox="1"/>
          </xdr:nvSpPr>
          <xdr:spPr>
            <a:xfrm>
              <a:off x="633412" y="9020175"/>
              <a:ext cx="914400" cy="321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8" name="TextBox 7"/>
            <xdr:cNvSpPr txBox="1"/>
          </xdr:nvSpPr>
          <xdr:spPr>
            <a:xfrm>
              <a:off x="633412" y="9020175"/>
              <a:ext cx="914400" cy="321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i="0">
                  <a:latin typeface="Cambria Math" panose="02040503050406030204" pitchFamily="18" charset="0"/>
                </a:rPr>
                <a:t>(</a:t>
              </a:r>
              <a:r>
                <a:rPr lang="en-US" sz="1100" b="0" i="0">
                  <a:latin typeface="Cambria Math"/>
                </a:rPr>
                <a:t>                      </a:t>
              </a:r>
              <a:r>
                <a:rPr lang="en-US" sz="1100" b="0" i="0">
                  <a:latin typeface="Cambria Math" panose="02040503050406030204" pitchFamily="18" charset="0"/>
                </a:rPr>
                <a:t>)/</a:t>
              </a:r>
              <a:r>
                <a:rPr lang="en-US" sz="1100" b="0" i="0">
                  <a:latin typeface="Cambria Math"/>
                </a:rPr>
                <a:t> </a:t>
              </a:r>
              <a:endParaRPr lang="en-US" sz="1100"/>
            </a:p>
          </xdr:txBody>
        </xdr:sp>
      </mc:Fallback>
    </mc:AlternateContent>
    <xdr:clientData/>
  </xdr:oneCellAnchor>
  <xdr:oneCellAnchor>
    <xdr:from>
      <xdr:col>6</xdr:col>
      <xdr:colOff>842962</xdr:colOff>
      <xdr:row>6</xdr:row>
      <xdr:rowOff>66675</xdr:rowOff>
    </xdr:from>
    <xdr:ext cx="914400" cy="321050"/>
    <mc:AlternateContent xmlns:mc="http://schemas.openxmlformats.org/markup-compatibility/2006" xmlns:a14="http://schemas.microsoft.com/office/drawing/2010/main">
      <mc:Choice Requires="a14">
        <xdr:sp macro="" textlink="">
          <xdr:nvSpPr>
            <xdr:cNvPr id="9" name="TextBox 8"/>
            <xdr:cNvSpPr txBox="1"/>
          </xdr:nvSpPr>
          <xdr:spPr>
            <a:xfrm>
              <a:off x="1585912" y="9020175"/>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9" name="TextBox 8"/>
            <xdr:cNvSpPr txBox="1"/>
          </xdr:nvSpPr>
          <xdr:spPr>
            <a:xfrm>
              <a:off x="1585912" y="9020175"/>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i="0">
                  <a:latin typeface="Cambria Math" panose="02040503050406030204" pitchFamily="18" charset="0"/>
                </a:rPr>
                <a:t>(</a:t>
              </a:r>
              <a:r>
                <a:rPr lang="en-US" sz="1100" b="0" i="0">
                  <a:latin typeface="Cambria Math"/>
                </a:rPr>
                <a:t>                     </a:t>
              </a:r>
              <a:r>
                <a:rPr lang="en-US" sz="1100" b="0" i="0">
                  <a:latin typeface="Cambria Math" panose="02040503050406030204" pitchFamily="18" charset="0"/>
                </a:rPr>
                <a:t>)/</a:t>
              </a:r>
              <a:r>
                <a:rPr lang="en-US" sz="1100" b="0" i="0">
                  <a:latin typeface="Cambria Math"/>
                </a:rPr>
                <a:t> </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F12" sqref="F12"/>
    </sheetView>
  </sheetViews>
  <sheetFormatPr defaultRowHeight="15" x14ac:dyDescent="0.25"/>
  <cols>
    <col min="1" max="2" width="9.140625" style="30"/>
    <col min="3" max="3" width="24.5703125" style="30" customWidth="1"/>
    <col min="4" max="16384" width="9.140625" style="30"/>
  </cols>
  <sheetData>
    <row r="1" spans="1:3" x14ac:dyDescent="0.25">
      <c r="A1" s="31" t="s">
        <v>255</v>
      </c>
      <c r="B1" s="32"/>
      <c r="C1" s="32"/>
    </row>
    <row r="4" spans="1:3" x14ac:dyDescent="0.25">
      <c r="A4" s="33" t="s">
        <v>256</v>
      </c>
      <c r="B4" s="33" t="s">
        <v>257</v>
      </c>
      <c r="C4" s="34" t="s">
        <v>258</v>
      </c>
    </row>
    <row r="5" spans="1:3" x14ac:dyDescent="0.25">
      <c r="A5" s="35">
        <v>0</v>
      </c>
      <c r="B5" s="36">
        <v>42826</v>
      </c>
      <c r="C5" s="37" t="s">
        <v>259</v>
      </c>
    </row>
    <row r="6" spans="1:3" x14ac:dyDescent="0.25">
      <c r="A6" s="37"/>
      <c r="B6" s="37"/>
      <c r="C6" s="37"/>
    </row>
    <row r="7" spans="1:3" x14ac:dyDescent="0.25">
      <c r="A7" s="38"/>
      <c r="B7" s="38"/>
      <c r="C7" s="38"/>
    </row>
  </sheetData>
  <sheetProtection password="E15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1"/>
  <sheetViews>
    <sheetView tabSelected="1" workbookViewId="0">
      <selection activeCell="C2" sqref="C2"/>
    </sheetView>
  </sheetViews>
  <sheetFormatPr defaultColWidth="9.140625" defaultRowHeight="15" x14ac:dyDescent="0.2"/>
  <cols>
    <col min="1" max="1" width="9.140625" style="45"/>
    <col min="2" max="2" width="2" style="42" bestFit="1" customWidth="1"/>
    <col min="3" max="3" width="69" style="43" customWidth="1"/>
    <col min="4" max="4" width="9.140625" style="44"/>
    <col min="5" max="5" width="9.140625" style="45"/>
    <col min="6" max="6" width="2" style="42" bestFit="1" customWidth="1"/>
    <col min="7" max="7" width="42.85546875" style="43" bestFit="1" customWidth="1"/>
    <col min="8" max="16384" width="9.140625" style="44"/>
  </cols>
  <sheetData>
    <row r="1" spans="1:9" x14ac:dyDescent="0.25">
      <c r="A1" s="31" t="s">
        <v>255</v>
      </c>
    </row>
    <row r="4" spans="1:9" ht="15" customHeight="1" x14ac:dyDescent="0.2">
      <c r="A4" s="46" t="s">
        <v>265</v>
      </c>
      <c r="B4" s="46"/>
      <c r="C4" s="46"/>
      <c r="D4" s="46"/>
      <c r="E4" s="46"/>
      <c r="F4" s="46"/>
      <c r="G4" s="46"/>
    </row>
    <row r="5" spans="1:9" ht="15.75" thickBot="1" x14ac:dyDescent="0.3">
      <c r="A5" s="47" t="s">
        <v>0</v>
      </c>
      <c r="B5" s="48"/>
      <c r="C5" s="48"/>
      <c r="D5" s="48"/>
      <c r="E5" s="48"/>
      <c r="F5" s="48"/>
      <c r="G5" s="48"/>
    </row>
    <row r="6" spans="1:9" ht="15.75" x14ac:dyDescent="0.2">
      <c r="A6" s="45" t="s">
        <v>33</v>
      </c>
      <c r="B6" s="45" t="s">
        <v>1</v>
      </c>
      <c r="C6" s="43" t="s">
        <v>50</v>
      </c>
      <c r="E6" s="49" t="s">
        <v>29</v>
      </c>
      <c r="F6" s="44" t="s">
        <v>1</v>
      </c>
      <c r="G6" s="44" t="s">
        <v>135</v>
      </c>
      <c r="I6" s="50"/>
    </row>
    <row r="7" spans="1:9" ht="15.75" x14ac:dyDescent="0.2">
      <c r="A7" s="45" t="s">
        <v>79</v>
      </c>
      <c r="B7" s="45" t="s">
        <v>1</v>
      </c>
      <c r="C7" s="43" t="s">
        <v>123</v>
      </c>
      <c r="E7" s="49"/>
      <c r="F7" s="44"/>
      <c r="G7" s="44" t="s">
        <v>136</v>
      </c>
      <c r="I7" s="50"/>
    </row>
    <row r="8" spans="1:9" ht="14.25" x14ac:dyDescent="0.2">
      <c r="A8" s="45" t="s">
        <v>80</v>
      </c>
      <c r="B8" s="45" t="s">
        <v>1</v>
      </c>
      <c r="C8" s="43" t="s">
        <v>124</v>
      </c>
      <c r="E8" s="44"/>
      <c r="F8" s="44" t="s">
        <v>1</v>
      </c>
      <c r="G8" s="51" t="s">
        <v>137</v>
      </c>
      <c r="I8" s="50"/>
    </row>
    <row r="9" spans="1:9" ht="12.75" x14ac:dyDescent="0.2">
      <c r="A9" s="45" t="s">
        <v>26</v>
      </c>
      <c r="B9" s="45" t="s">
        <v>1</v>
      </c>
      <c r="C9" s="43" t="s">
        <v>51</v>
      </c>
      <c r="E9" s="44"/>
      <c r="F9" s="44" t="s">
        <v>1</v>
      </c>
      <c r="G9" s="44" t="s">
        <v>138</v>
      </c>
      <c r="I9" s="50"/>
    </row>
    <row r="10" spans="1:9" ht="14.25" x14ac:dyDescent="0.2">
      <c r="A10" s="45" t="s">
        <v>34</v>
      </c>
      <c r="B10" s="45" t="s">
        <v>1</v>
      </c>
      <c r="C10" s="43" t="s">
        <v>100</v>
      </c>
      <c r="E10" s="45" t="s">
        <v>11</v>
      </c>
      <c r="F10" s="45" t="s">
        <v>1</v>
      </c>
      <c r="G10" s="43" t="s">
        <v>96</v>
      </c>
      <c r="I10" s="50"/>
    </row>
    <row r="11" spans="1:9" ht="14.25" x14ac:dyDescent="0.2">
      <c r="A11" s="45" t="s">
        <v>81</v>
      </c>
      <c r="B11" s="45" t="s">
        <v>1</v>
      </c>
      <c r="C11" s="43" t="s">
        <v>101</v>
      </c>
      <c r="E11" s="45" t="s">
        <v>16</v>
      </c>
      <c r="F11" s="45" t="s">
        <v>1</v>
      </c>
      <c r="G11" s="43" t="s">
        <v>139</v>
      </c>
      <c r="I11" s="50"/>
    </row>
    <row r="12" spans="1:9" ht="14.25" x14ac:dyDescent="0.2">
      <c r="A12" s="45" t="s">
        <v>82</v>
      </c>
      <c r="B12" s="45" t="s">
        <v>1</v>
      </c>
      <c r="C12" s="43" t="s">
        <v>102</v>
      </c>
      <c r="E12" s="45" t="s">
        <v>112</v>
      </c>
      <c r="F12" s="45" t="s">
        <v>1</v>
      </c>
      <c r="G12" s="44" t="s">
        <v>111</v>
      </c>
      <c r="I12" s="50"/>
    </row>
    <row r="13" spans="1:9" ht="12.75" x14ac:dyDescent="0.2">
      <c r="A13" s="45" t="s">
        <v>35</v>
      </c>
      <c r="B13" s="45" t="s">
        <v>1</v>
      </c>
      <c r="C13" s="43" t="s">
        <v>52</v>
      </c>
      <c r="E13" s="45" t="s">
        <v>43</v>
      </c>
      <c r="F13" s="45" t="s">
        <v>1</v>
      </c>
      <c r="G13" s="43" t="s">
        <v>140</v>
      </c>
      <c r="I13" s="50"/>
    </row>
    <row r="14" spans="1:9" ht="12.75" x14ac:dyDescent="0.2">
      <c r="A14" s="45" t="s">
        <v>14</v>
      </c>
      <c r="B14" s="45" t="s">
        <v>1</v>
      </c>
      <c r="C14" s="43" t="s">
        <v>53</v>
      </c>
      <c r="E14" s="45" t="s">
        <v>44</v>
      </c>
      <c r="F14" s="45" t="s">
        <v>1</v>
      </c>
      <c r="G14" s="43" t="s">
        <v>64</v>
      </c>
      <c r="I14" s="50"/>
    </row>
    <row r="15" spans="1:9" ht="12.75" x14ac:dyDescent="0.2">
      <c r="A15" s="45" t="s">
        <v>103</v>
      </c>
      <c r="B15" s="45" t="s">
        <v>1</v>
      </c>
      <c r="C15" s="43" t="s">
        <v>104</v>
      </c>
      <c r="E15" s="45" t="s">
        <v>5</v>
      </c>
      <c r="F15" s="45" t="s">
        <v>1</v>
      </c>
      <c r="G15" s="43" t="s">
        <v>141</v>
      </c>
      <c r="I15" s="50"/>
    </row>
    <row r="16" spans="1:9" ht="14.25" x14ac:dyDescent="0.2">
      <c r="A16" s="44"/>
      <c r="B16" s="44"/>
      <c r="C16" s="44" t="s">
        <v>98</v>
      </c>
      <c r="E16" s="45" t="s">
        <v>91</v>
      </c>
      <c r="F16" s="45" t="s">
        <v>1</v>
      </c>
      <c r="G16" s="43" t="s">
        <v>142</v>
      </c>
      <c r="I16" s="50"/>
    </row>
    <row r="17" spans="1:11" ht="14.25" x14ac:dyDescent="0.2">
      <c r="A17" s="44"/>
      <c r="B17" s="44"/>
      <c r="C17" s="44" t="s">
        <v>99</v>
      </c>
      <c r="E17" s="45" t="s">
        <v>182</v>
      </c>
      <c r="F17" s="45" t="s">
        <v>1</v>
      </c>
      <c r="G17" s="43" t="s">
        <v>183</v>
      </c>
      <c r="I17" s="50"/>
    </row>
    <row r="18" spans="1:11" ht="14.25" x14ac:dyDescent="0.2">
      <c r="A18" s="49" t="s">
        <v>105</v>
      </c>
      <c r="B18" s="45" t="s">
        <v>1</v>
      </c>
      <c r="C18" s="44" t="s">
        <v>106</v>
      </c>
      <c r="E18" s="45" t="s">
        <v>92</v>
      </c>
      <c r="F18" s="45" t="s">
        <v>1</v>
      </c>
      <c r="G18" s="43" t="s">
        <v>95</v>
      </c>
      <c r="I18" s="50"/>
    </row>
    <row r="19" spans="1:11" ht="14.25" x14ac:dyDescent="0.2">
      <c r="A19" s="45" t="s">
        <v>27</v>
      </c>
      <c r="B19" s="45" t="s">
        <v>1</v>
      </c>
      <c r="C19" s="43" t="s">
        <v>54</v>
      </c>
      <c r="E19" s="45" t="s">
        <v>171</v>
      </c>
      <c r="F19" s="45" t="s">
        <v>1</v>
      </c>
      <c r="G19" s="43" t="s">
        <v>172</v>
      </c>
      <c r="I19" s="50"/>
      <c r="K19" s="50"/>
    </row>
    <row r="20" spans="1:11" x14ac:dyDescent="0.2">
      <c r="A20" s="45" t="s">
        <v>8</v>
      </c>
      <c r="B20" s="52" t="s">
        <v>1</v>
      </c>
      <c r="C20" s="43" t="s">
        <v>126</v>
      </c>
      <c r="E20" s="45" t="s">
        <v>45</v>
      </c>
      <c r="F20" s="45" t="s">
        <v>1</v>
      </c>
      <c r="G20" s="43" t="s">
        <v>143</v>
      </c>
      <c r="K20" s="50"/>
    </row>
    <row r="21" spans="1:11" ht="12.75" x14ac:dyDescent="0.2">
      <c r="A21" s="45" t="s">
        <v>36</v>
      </c>
      <c r="B21" s="45" t="s">
        <v>1</v>
      </c>
      <c r="C21" s="43" t="s">
        <v>107</v>
      </c>
      <c r="E21" s="45" t="s">
        <v>114</v>
      </c>
      <c r="F21" s="45" t="s">
        <v>1</v>
      </c>
      <c r="G21" s="44" t="s">
        <v>113</v>
      </c>
      <c r="K21" s="50"/>
    </row>
    <row r="22" spans="1:11" ht="15.75" x14ac:dyDescent="0.2">
      <c r="A22" s="45" t="s">
        <v>9</v>
      </c>
      <c r="B22" s="45" t="s">
        <v>1</v>
      </c>
      <c r="C22" s="43" t="s">
        <v>127</v>
      </c>
      <c r="E22" s="45" t="s">
        <v>17</v>
      </c>
      <c r="F22" s="45" t="s">
        <v>1</v>
      </c>
      <c r="G22" s="43" t="s">
        <v>144</v>
      </c>
      <c r="K22" s="50"/>
    </row>
    <row r="23" spans="1:11" ht="12.75" x14ac:dyDescent="0.2">
      <c r="A23" s="45" t="s">
        <v>37</v>
      </c>
      <c r="B23" s="45" t="s">
        <v>1</v>
      </c>
      <c r="C23" s="43" t="s">
        <v>55</v>
      </c>
      <c r="E23" s="45" t="s">
        <v>115</v>
      </c>
      <c r="F23" s="45" t="s">
        <v>1</v>
      </c>
      <c r="G23" s="43" t="s">
        <v>145</v>
      </c>
      <c r="K23" s="50"/>
    </row>
    <row r="24" spans="1:11" ht="14.25" x14ac:dyDescent="0.2">
      <c r="A24" s="45" t="s">
        <v>10</v>
      </c>
      <c r="B24" s="45" t="s">
        <v>1</v>
      </c>
      <c r="C24" s="43" t="s">
        <v>128</v>
      </c>
      <c r="E24" s="45" t="s">
        <v>46</v>
      </c>
      <c r="F24" s="45" t="s">
        <v>1</v>
      </c>
      <c r="G24" s="43" t="s">
        <v>146</v>
      </c>
      <c r="K24" s="50"/>
    </row>
    <row r="25" spans="1:11" ht="14.25" x14ac:dyDescent="0.2">
      <c r="A25" s="45" t="s">
        <v>83</v>
      </c>
      <c r="B25" s="45" t="s">
        <v>1</v>
      </c>
      <c r="C25" s="53" t="s">
        <v>108</v>
      </c>
      <c r="E25" s="45" t="s">
        <v>6</v>
      </c>
      <c r="F25" s="45" t="s">
        <v>1</v>
      </c>
      <c r="G25" s="43" t="s">
        <v>147</v>
      </c>
      <c r="K25" s="50"/>
    </row>
    <row r="26" spans="1:11" ht="14.25" x14ac:dyDescent="0.2">
      <c r="A26" s="45" t="s">
        <v>84</v>
      </c>
      <c r="B26" s="45" t="s">
        <v>1</v>
      </c>
      <c r="C26" s="53" t="s">
        <v>109</v>
      </c>
      <c r="E26" s="45" t="s">
        <v>47</v>
      </c>
      <c r="F26" s="45" t="s">
        <v>1</v>
      </c>
      <c r="G26" s="43" t="s">
        <v>65</v>
      </c>
      <c r="K26" s="50"/>
    </row>
    <row r="27" spans="1:11" ht="12.75" x14ac:dyDescent="0.2">
      <c r="A27" s="45" t="s">
        <v>38</v>
      </c>
      <c r="B27" s="45" t="s">
        <v>1</v>
      </c>
      <c r="C27" s="43" t="s">
        <v>110</v>
      </c>
      <c r="E27" s="45" t="s">
        <v>13</v>
      </c>
      <c r="F27" s="45" t="s">
        <v>1</v>
      </c>
      <c r="G27" s="43" t="s">
        <v>66</v>
      </c>
      <c r="K27" s="50"/>
    </row>
    <row r="28" spans="1:11" ht="14.25" x14ac:dyDescent="0.2">
      <c r="A28" s="45" t="s">
        <v>223</v>
      </c>
      <c r="B28" s="45" t="s">
        <v>1</v>
      </c>
      <c r="C28" s="43" t="s">
        <v>224</v>
      </c>
      <c r="E28" s="45" t="s">
        <v>48</v>
      </c>
      <c r="F28" s="45" t="s">
        <v>1</v>
      </c>
      <c r="G28" s="43" t="s">
        <v>67</v>
      </c>
      <c r="K28" s="50"/>
    </row>
    <row r="29" spans="1:11" ht="14.25" x14ac:dyDescent="0.2">
      <c r="A29" s="45" t="s">
        <v>129</v>
      </c>
      <c r="B29" s="45" t="s">
        <v>1</v>
      </c>
      <c r="C29" s="43" t="s">
        <v>130</v>
      </c>
      <c r="E29" s="45" t="s">
        <v>49</v>
      </c>
      <c r="F29" s="45" t="s">
        <v>1</v>
      </c>
      <c r="G29" s="43" t="s">
        <v>68</v>
      </c>
      <c r="K29" s="50"/>
    </row>
    <row r="30" spans="1:11" ht="14.25" x14ac:dyDescent="0.2">
      <c r="A30" s="45" t="s">
        <v>221</v>
      </c>
      <c r="B30" s="45" t="s">
        <v>1</v>
      </c>
      <c r="C30" s="43" t="s">
        <v>222</v>
      </c>
      <c r="E30" s="45" t="s">
        <v>173</v>
      </c>
      <c r="F30" s="45" t="s">
        <v>1</v>
      </c>
      <c r="G30" s="43" t="s">
        <v>177</v>
      </c>
      <c r="K30" s="50"/>
    </row>
    <row r="31" spans="1:11" ht="14.25" x14ac:dyDescent="0.2">
      <c r="A31" s="45" t="s">
        <v>39</v>
      </c>
      <c r="B31" s="45" t="s">
        <v>1</v>
      </c>
      <c r="C31" s="43" t="s">
        <v>56</v>
      </c>
      <c r="E31" s="45" t="s">
        <v>174</v>
      </c>
      <c r="F31" s="45" t="s">
        <v>1</v>
      </c>
      <c r="G31" s="43" t="s">
        <v>179</v>
      </c>
      <c r="K31" s="50"/>
    </row>
    <row r="32" spans="1:11" ht="14.25" x14ac:dyDescent="0.2">
      <c r="A32" s="45" t="s">
        <v>85</v>
      </c>
      <c r="B32" s="45" t="s">
        <v>1</v>
      </c>
      <c r="C32" s="43" t="s">
        <v>57</v>
      </c>
      <c r="E32" s="45" t="s">
        <v>175</v>
      </c>
      <c r="F32" s="45" t="s">
        <v>1</v>
      </c>
      <c r="G32" s="43" t="s">
        <v>178</v>
      </c>
      <c r="K32" s="50"/>
    </row>
    <row r="33" spans="1:11" ht="14.25" x14ac:dyDescent="0.2">
      <c r="A33" s="45" t="s">
        <v>15</v>
      </c>
      <c r="B33" s="45" t="s">
        <v>1</v>
      </c>
      <c r="C33" s="43" t="s">
        <v>58</v>
      </c>
      <c r="E33" s="45" t="s">
        <v>176</v>
      </c>
      <c r="F33" s="45" t="s">
        <v>1</v>
      </c>
      <c r="G33" s="43" t="s">
        <v>180</v>
      </c>
      <c r="K33" s="50"/>
    </row>
    <row r="34" spans="1:11" ht="14.25" x14ac:dyDescent="0.2">
      <c r="A34" s="45" t="s">
        <v>3</v>
      </c>
      <c r="B34" s="45" t="s">
        <v>1</v>
      </c>
      <c r="C34" s="43" t="s">
        <v>18</v>
      </c>
      <c r="E34" s="45" t="s">
        <v>93</v>
      </c>
      <c r="F34" s="45" t="s">
        <v>1</v>
      </c>
      <c r="G34" s="43" t="s">
        <v>94</v>
      </c>
      <c r="K34" s="50"/>
    </row>
    <row r="35" spans="1:11" ht="14.25" x14ac:dyDescent="0.2">
      <c r="A35" s="45" t="s">
        <v>86</v>
      </c>
      <c r="B35" s="45" t="s">
        <v>1</v>
      </c>
      <c r="C35" s="43" t="s">
        <v>59</v>
      </c>
      <c r="E35" s="54" t="s">
        <v>9</v>
      </c>
      <c r="F35" s="45" t="s">
        <v>1</v>
      </c>
      <c r="G35" s="43" t="s">
        <v>69</v>
      </c>
      <c r="K35" s="50"/>
    </row>
    <row r="36" spans="1:11" ht="15.75" x14ac:dyDescent="0.2">
      <c r="A36" s="45" t="s">
        <v>186</v>
      </c>
      <c r="B36" s="45" t="s">
        <v>1</v>
      </c>
      <c r="C36" s="43" t="s">
        <v>187</v>
      </c>
      <c r="E36" s="49" t="s">
        <v>117</v>
      </c>
      <c r="F36" s="45" t="s">
        <v>1</v>
      </c>
      <c r="G36" s="43" t="s">
        <v>148</v>
      </c>
      <c r="K36" s="50"/>
    </row>
    <row r="37" spans="1:11" ht="15.75" x14ac:dyDescent="0.2">
      <c r="A37" s="45" t="s">
        <v>40</v>
      </c>
      <c r="B37" s="45" t="s">
        <v>1</v>
      </c>
      <c r="C37" s="43" t="s">
        <v>131</v>
      </c>
      <c r="E37" s="55" t="s">
        <v>19</v>
      </c>
      <c r="F37" s="45"/>
      <c r="K37" s="50"/>
    </row>
    <row r="38" spans="1:11" ht="14.25" x14ac:dyDescent="0.2">
      <c r="A38" s="45" t="s">
        <v>87</v>
      </c>
      <c r="B38" s="45" t="s">
        <v>1</v>
      </c>
      <c r="C38" s="43" t="s">
        <v>60</v>
      </c>
      <c r="E38" s="45" t="s">
        <v>70</v>
      </c>
      <c r="F38" s="45" t="s">
        <v>1</v>
      </c>
      <c r="G38" s="43" t="s">
        <v>72</v>
      </c>
      <c r="K38" s="50"/>
    </row>
    <row r="39" spans="1:11" ht="14.25" x14ac:dyDescent="0.2">
      <c r="A39" s="45" t="s">
        <v>88</v>
      </c>
      <c r="B39" s="45" t="s">
        <v>1</v>
      </c>
      <c r="C39" s="43" t="s">
        <v>61</v>
      </c>
      <c r="E39" s="45" t="s">
        <v>14</v>
      </c>
      <c r="F39" s="45" t="s">
        <v>1</v>
      </c>
      <c r="G39" s="43" t="s">
        <v>21</v>
      </c>
    </row>
    <row r="40" spans="1:11" x14ac:dyDescent="0.2">
      <c r="A40" s="45" t="s">
        <v>89</v>
      </c>
      <c r="B40" s="45" t="s">
        <v>1</v>
      </c>
      <c r="C40" s="43" t="s">
        <v>97</v>
      </c>
      <c r="E40" s="45" t="s">
        <v>118</v>
      </c>
      <c r="F40" s="42" t="s">
        <v>1</v>
      </c>
      <c r="G40" s="43" t="s">
        <v>119</v>
      </c>
    </row>
    <row r="41" spans="1:11" ht="14.25" x14ac:dyDescent="0.2">
      <c r="A41" s="45" t="s">
        <v>184</v>
      </c>
      <c r="B41" s="45" t="s">
        <v>1</v>
      </c>
      <c r="C41" s="43" t="s">
        <v>185</v>
      </c>
      <c r="E41" s="45" t="s">
        <v>71</v>
      </c>
      <c r="F41" s="45" t="s">
        <v>1</v>
      </c>
      <c r="G41" s="43" t="s">
        <v>73</v>
      </c>
    </row>
    <row r="42" spans="1:11" ht="14.25" x14ac:dyDescent="0.2">
      <c r="A42" s="45" t="s">
        <v>90</v>
      </c>
      <c r="B42" s="45" t="s">
        <v>1</v>
      </c>
      <c r="C42" s="43" t="s">
        <v>132</v>
      </c>
      <c r="E42" s="45" t="s">
        <v>2</v>
      </c>
      <c r="F42" s="45" t="s">
        <v>1</v>
      </c>
      <c r="G42" s="43" t="s">
        <v>74</v>
      </c>
    </row>
    <row r="43" spans="1:11" x14ac:dyDescent="0.2">
      <c r="A43" s="45" t="s">
        <v>41</v>
      </c>
      <c r="B43" s="45" t="s">
        <v>1</v>
      </c>
      <c r="C43" s="43" t="s">
        <v>62</v>
      </c>
      <c r="E43" s="56" t="s">
        <v>120</v>
      </c>
      <c r="F43" s="57" t="s">
        <v>1</v>
      </c>
      <c r="G43" s="58" t="s">
        <v>121</v>
      </c>
    </row>
    <row r="44" spans="1:11" ht="12.75" x14ac:dyDescent="0.2">
      <c r="A44" s="45" t="s">
        <v>42</v>
      </c>
      <c r="B44" s="45" t="s">
        <v>1</v>
      </c>
      <c r="C44" s="43" t="s">
        <v>63</v>
      </c>
      <c r="E44" s="45" t="s">
        <v>42</v>
      </c>
      <c r="F44" s="45" t="s">
        <v>1</v>
      </c>
      <c r="G44" s="43" t="s">
        <v>75</v>
      </c>
    </row>
    <row r="45" spans="1:11" ht="12.75" x14ac:dyDescent="0.2">
      <c r="A45" s="45" t="s">
        <v>4</v>
      </c>
      <c r="B45" s="45" t="s">
        <v>1</v>
      </c>
      <c r="C45" s="43" t="s">
        <v>133</v>
      </c>
      <c r="E45" s="45" t="s">
        <v>12</v>
      </c>
      <c r="F45" s="45" t="s">
        <v>1</v>
      </c>
      <c r="G45" s="43" t="s">
        <v>125</v>
      </c>
      <c r="K45" s="50"/>
    </row>
    <row r="46" spans="1:11" ht="14.25" x14ac:dyDescent="0.25">
      <c r="A46" s="49" t="s">
        <v>134</v>
      </c>
      <c r="B46" s="45" t="s">
        <v>1</v>
      </c>
      <c r="C46" s="43" t="s">
        <v>116</v>
      </c>
      <c r="D46" s="50"/>
      <c r="E46" s="45" t="s">
        <v>16</v>
      </c>
      <c r="F46" s="45" t="s">
        <v>1</v>
      </c>
      <c r="G46" s="43" t="s">
        <v>20</v>
      </c>
      <c r="K46" s="50"/>
    </row>
    <row r="47" spans="1:11" ht="12.75" x14ac:dyDescent="0.2">
      <c r="A47" s="49"/>
      <c r="B47" s="45"/>
      <c r="D47" s="50"/>
      <c r="E47" s="45" t="s">
        <v>45</v>
      </c>
      <c r="F47" s="45" t="s">
        <v>1</v>
      </c>
      <c r="G47" s="43" t="s">
        <v>76</v>
      </c>
      <c r="K47" s="50"/>
    </row>
    <row r="48" spans="1:11" ht="12.75" x14ac:dyDescent="0.2">
      <c r="A48" s="44"/>
      <c r="B48" s="44"/>
      <c r="C48" s="44"/>
      <c r="D48" s="50"/>
      <c r="E48" s="45">
        <v>1</v>
      </c>
      <c r="F48" s="45" t="s">
        <v>1</v>
      </c>
      <c r="G48" s="43" t="s">
        <v>77</v>
      </c>
      <c r="K48" s="50"/>
    </row>
    <row r="49" spans="1:11" ht="12.75" x14ac:dyDescent="0.2">
      <c r="A49" s="44"/>
      <c r="B49" s="44"/>
      <c r="C49" s="44"/>
      <c r="D49" s="50"/>
      <c r="E49" s="45">
        <v>2</v>
      </c>
      <c r="F49" s="45" t="s">
        <v>1</v>
      </c>
      <c r="G49" s="43" t="s">
        <v>78</v>
      </c>
      <c r="K49" s="50"/>
    </row>
    <row r="50" spans="1:11" ht="12.75" x14ac:dyDescent="0.2">
      <c r="A50" s="44"/>
      <c r="B50" s="44"/>
      <c r="C50" s="44"/>
      <c r="F50" s="45"/>
      <c r="K50" s="50"/>
    </row>
    <row r="51" spans="1:11" ht="12.75" x14ac:dyDescent="0.2">
      <c r="A51" s="44"/>
      <c r="B51" s="44"/>
      <c r="C51" s="44"/>
      <c r="E51" s="44"/>
      <c r="F51" s="44"/>
      <c r="G51" s="44"/>
      <c r="K51" s="50"/>
    </row>
    <row r="52" spans="1:11" ht="12.75" x14ac:dyDescent="0.2">
      <c r="A52" s="44"/>
      <c r="B52" s="44"/>
      <c r="C52" s="44"/>
      <c r="E52" s="44"/>
      <c r="F52" s="44"/>
      <c r="G52" s="44"/>
      <c r="K52" s="50"/>
    </row>
    <row r="53" spans="1:11" ht="12.75" x14ac:dyDescent="0.2">
      <c r="A53" s="44"/>
      <c r="B53" s="44"/>
      <c r="C53" s="44"/>
      <c r="F53" s="45"/>
      <c r="K53" s="50"/>
    </row>
    <row r="54" spans="1:11" ht="12.75" x14ac:dyDescent="0.2">
      <c r="A54" s="44"/>
      <c r="B54" s="44"/>
      <c r="C54" s="44"/>
      <c r="F54" s="45"/>
      <c r="K54" s="50"/>
    </row>
    <row r="55" spans="1:11" ht="12.75" x14ac:dyDescent="0.2">
      <c r="A55" s="44"/>
      <c r="B55" s="44"/>
      <c r="C55" s="44"/>
      <c r="F55" s="45"/>
      <c r="K55" s="50"/>
    </row>
    <row r="56" spans="1:11" ht="12.75" x14ac:dyDescent="0.2">
      <c r="A56" s="44"/>
      <c r="B56" s="44"/>
      <c r="C56" s="44"/>
      <c r="F56" s="45"/>
      <c r="K56" s="50"/>
    </row>
    <row r="57" spans="1:11" ht="12.75" x14ac:dyDescent="0.2">
      <c r="A57" s="44"/>
      <c r="B57" s="44"/>
      <c r="C57" s="44"/>
      <c r="F57" s="45"/>
      <c r="K57" s="50"/>
    </row>
    <row r="58" spans="1:11" ht="12.75" x14ac:dyDescent="0.2">
      <c r="A58" s="44"/>
      <c r="B58" s="44"/>
      <c r="C58" s="44"/>
      <c r="F58" s="45"/>
      <c r="K58" s="50"/>
    </row>
    <row r="59" spans="1:11" ht="12.75" x14ac:dyDescent="0.2">
      <c r="A59" s="44"/>
      <c r="B59" s="44"/>
      <c r="C59" s="44"/>
      <c r="F59" s="45"/>
      <c r="K59" s="50"/>
    </row>
    <row r="60" spans="1:11" ht="12.75" x14ac:dyDescent="0.2">
      <c r="A60" s="44"/>
      <c r="B60" s="44"/>
      <c r="C60" s="44"/>
      <c r="F60" s="45"/>
      <c r="K60" s="50"/>
    </row>
    <row r="61" spans="1:11" ht="12.75" x14ac:dyDescent="0.2">
      <c r="A61" s="44"/>
      <c r="B61" s="44"/>
      <c r="C61" s="44"/>
      <c r="F61" s="45"/>
      <c r="K61" s="50"/>
    </row>
    <row r="62" spans="1:11" ht="12.75" x14ac:dyDescent="0.2">
      <c r="A62" s="44"/>
      <c r="B62" s="44"/>
      <c r="C62" s="44"/>
      <c r="F62" s="45"/>
      <c r="K62" s="50"/>
    </row>
    <row r="63" spans="1:11" ht="12.75" x14ac:dyDescent="0.2">
      <c r="A63" s="44"/>
      <c r="B63" s="44"/>
      <c r="C63" s="44"/>
      <c r="F63" s="45"/>
      <c r="K63" s="50"/>
    </row>
    <row r="64" spans="1:11" ht="12.75" x14ac:dyDescent="0.2">
      <c r="A64" s="44"/>
      <c r="B64" s="44"/>
      <c r="C64" s="44"/>
      <c r="F64" s="45"/>
      <c r="K64" s="50"/>
    </row>
    <row r="65" spans="1:11" ht="12.75" x14ac:dyDescent="0.2">
      <c r="A65" s="44"/>
      <c r="B65" s="44"/>
      <c r="C65" s="44"/>
      <c r="F65" s="45"/>
      <c r="K65" s="50"/>
    </row>
    <row r="66" spans="1:11" ht="12.75" x14ac:dyDescent="0.2">
      <c r="A66" s="44"/>
      <c r="B66" s="44"/>
      <c r="C66" s="44"/>
      <c r="F66" s="45"/>
      <c r="K66" s="50"/>
    </row>
    <row r="67" spans="1:11" ht="12.75" x14ac:dyDescent="0.2">
      <c r="A67" s="44"/>
      <c r="B67" s="44"/>
      <c r="C67" s="44"/>
      <c r="F67" s="45"/>
      <c r="K67" s="50"/>
    </row>
    <row r="68" spans="1:11" ht="12.75" x14ac:dyDescent="0.2">
      <c r="A68" s="44"/>
      <c r="B68" s="44"/>
      <c r="C68" s="44"/>
      <c r="F68" s="45"/>
      <c r="K68" s="50"/>
    </row>
    <row r="69" spans="1:11" ht="12.75" x14ac:dyDescent="0.2">
      <c r="A69" s="44"/>
      <c r="B69" s="44"/>
      <c r="C69" s="44"/>
      <c r="F69" s="45"/>
      <c r="K69" s="50"/>
    </row>
    <row r="70" spans="1:11" ht="12.75" customHeight="1" x14ac:dyDescent="0.2">
      <c r="A70" s="44"/>
      <c r="B70" s="44"/>
      <c r="C70" s="44"/>
      <c r="F70" s="45"/>
      <c r="K70" s="50"/>
    </row>
    <row r="71" spans="1:11" ht="15" customHeight="1" x14ac:dyDescent="0.2">
      <c r="A71" s="44"/>
      <c r="B71" s="44"/>
      <c r="C71" s="44"/>
      <c r="F71" s="45"/>
      <c r="K71" s="50"/>
    </row>
    <row r="72" spans="1:11" ht="15.75" customHeight="1" x14ac:dyDescent="0.2">
      <c r="A72" s="44"/>
      <c r="B72" s="44"/>
      <c r="C72" s="44"/>
      <c r="F72" s="45"/>
      <c r="K72" s="50"/>
    </row>
    <row r="73" spans="1:11" ht="16.5" customHeight="1" x14ac:dyDescent="0.2">
      <c r="A73" s="44"/>
      <c r="B73" s="44"/>
      <c r="C73" s="44"/>
      <c r="F73" s="45"/>
      <c r="K73" s="50"/>
    </row>
    <row r="74" spans="1:11" ht="12.75" x14ac:dyDescent="0.2">
      <c r="A74" s="44"/>
      <c r="B74" s="44"/>
      <c r="C74" s="44"/>
      <c r="F74" s="45"/>
      <c r="K74" s="50"/>
    </row>
    <row r="75" spans="1:11" ht="12.75" x14ac:dyDescent="0.2">
      <c r="A75" s="44"/>
      <c r="B75" s="44"/>
      <c r="C75" s="44"/>
      <c r="F75" s="45"/>
      <c r="K75" s="50"/>
    </row>
    <row r="76" spans="1:11" ht="12.75" x14ac:dyDescent="0.2">
      <c r="A76" s="44"/>
      <c r="B76" s="44"/>
      <c r="C76" s="44"/>
      <c r="E76" s="44"/>
      <c r="F76" s="45"/>
      <c r="K76" s="50"/>
    </row>
    <row r="77" spans="1:11" ht="12.75" x14ac:dyDescent="0.2">
      <c r="A77" s="44"/>
      <c r="B77" s="44"/>
      <c r="C77" s="44"/>
      <c r="E77" s="44"/>
      <c r="F77" s="45"/>
      <c r="K77" s="50"/>
    </row>
    <row r="78" spans="1:11" ht="12.75" x14ac:dyDescent="0.2">
      <c r="A78" s="54"/>
      <c r="B78" s="45"/>
      <c r="E78" s="44"/>
      <c r="F78" s="45"/>
      <c r="K78" s="50"/>
    </row>
    <row r="79" spans="1:11" ht="12.75" x14ac:dyDescent="0.2">
      <c r="B79" s="45"/>
      <c r="E79" s="44"/>
      <c r="F79" s="45"/>
    </row>
    <row r="80" spans="1:11" ht="12.75" x14ac:dyDescent="0.2">
      <c r="B80" s="45"/>
      <c r="E80" s="44"/>
      <c r="F80" s="45"/>
    </row>
    <row r="81" spans="1:11" ht="12.75" x14ac:dyDescent="0.2">
      <c r="A81" s="44"/>
      <c r="B81" s="44"/>
      <c r="C81" s="44"/>
      <c r="F81" s="45"/>
    </row>
    <row r="82" spans="1:11" ht="12.75" x14ac:dyDescent="0.2">
      <c r="B82" s="45"/>
      <c r="F82" s="45"/>
    </row>
    <row r="83" spans="1:11" ht="12.75" x14ac:dyDescent="0.2">
      <c r="B83" s="45"/>
      <c r="F83" s="45"/>
    </row>
    <row r="84" spans="1:11" ht="12.75" x14ac:dyDescent="0.2">
      <c r="B84" s="45"/>
      <c r="F84" s="45"/>
    </row>
    <row r="85" spans="1:11" ht="12.75" x14ac:dyDescent="0.2">
      <c r="B85" s="45"/>
      <c r="F85" s="45"/>
    </row>
    <row r="86" spans="1:11" ht="12.75" x14ac:dyDescent="0.2">
      <c r="B86" s="45"/>
      <c r="F86" s="45"/>
    </row>
    <row r="87" spans="1:11" ht="12.75" x14ac:dyDescent="0.2">
      <c r="B87" s="45"/>
      <c r="F87" s="45"/>
    </row>
    <row r="88" spans="1:11" x14ac:dyDescent="0.2">
      <c r="F88" s="45"/>
    </row>
    <row r="89" spans="1:11" x14ac:dyDescent="0.2">
      <c r="F89" s="45"/>
    </row>
    <row r="90" spans="1:11" x14ac:dyDescent="0.2">
      <c r="F90" s="45"/>
    </row>
    <row r="91" spans="1:11" x14ac:dyDescent="0.2">
      <c r="F91" s="45"/>
    </row>
    <row r="92" spans="1:11" x14ac:dyDescent="0.2">
      <c r="F92" s="45"/>
    </row>
    <row r="93" spans="1:11" x14ac:dyDescent="0.2">
      <c r="F93" s="45"/>
      <c r="K93" s="50"/>
    </row>
    <row r="94" spans="1:11" x14ac:dyDescent="0.2">
      <c r="F94" s="45"/>
      <c r="K94" s="50"/>
    </row>
    <row r="95" spans="1:11" x14ac:dyDescent="0.2">
      <c r="F95" s="45"/>
      <c r="K95" s="50"/>
    </row>
    <row r="96" spans="1:11" x14ac:dyDescent="0.2">
      <c r="F96" s="45"/>
      <c r="K96" s="50"/>
    </row>
    <row r="97" spans="5:11" x14ac:dyDescent="0.2">
      <c r="F97" s="45"/>
      <c r="K97" s="50"/>
    </row>
    <row r="98" spans="5:11" x14ac:dyDescent="0.2">
      <c r="F98" s="45"/>
      <c r="K98" s="50"/>
    </row>
    <row r="99" spans="5:11" x14ac:dyDescent="0.2">
      <c r="F99" s="45"/>
      <c r="K99" s="50"/>
    </row>
    <row r="100" spans="5:11" x14ac:dyDescent="0.2">
      <c r="F100" s="45"/>
      <c r="K100" s="50"/>
    </row>
    <row r="101" spans="5:11" x14ac:dyDescent="0.2">
      <c r="F101" s="45"/>
      <c r="K101" s="50"/>
    </row>
    <row r="102" spans="5:11" x14ac:dyDescent="0.2">
      <c r="F102" s="45"/>
      <c r="K102" s="50"/>
    </row>
    <row r="103" spans="5:11" x14ac:dyDescent="0.2">
      <c r="F103" s="45"/>
      <c r="K103" s="50"/>
    </row>
    <row r="104" spans="5:11" x14ac:dyDescent="0.2">
      <c r="F104" s="45"/>
      <c r="K104" s="50"/>
    </row>
    <row r="105" spans="5:11" x14ac:dyDescent="0.2">
      <c r="F105" s="45"/>
      <c r="K105" s="50"/>
    </row>
    <row r="106" spans="5:11" x14ac:dyDescent="0.2">
      <c r="F106" s="45"/>
      <c r="K106" s="50"/>
    </row>
    <row r="107" spans="5:11" x14ac:dyDescent="0.2">
      <c r="F107" s="45"/>
      <c r="K107" s="50"/>
    </row>
    <row r="108" spans="5:11" x14ac:dyDescent="0.2">
      <c r="F108" s="45"/>
      <c r="K108" s="50"/>
    </row>
    <row r="109" spans="5:11" x14ac:dyDescent="0.2">
      <c r="F109" s="45"/>
      <c r="K109" s="50"/>
    </row>
    <row r="110" spans="5:11" x14ac:dyDescent="0.2">
      <c r="E110" s="59"/>
      <c r="F110" s="45"/>
      <c r="K110" s="50"/>
    </row>
    <row r="111" spans="5:11" x14ac:dyDescent="0.2">
      <c r="F111" s="45"/>
      <c r="G111" s="60"/>
      <c r="K111" s="50"/>
    </row>
    <row r="112" spans="5:11" x14ac:dyDescent="0.2">
      <c r="F112" s="45"/>
      <c r="K112" s="50"/>
    </row>
    <row r="113" spans="6:11" x14ac:dyDescent="0.2">
      <c r="F113" s="45"/>
      <c r="K113" s="50"/>
    </row>
    <row r="114" spans="6:11" x14ac:dyDescent="0.2">
      <c r="F114" s="45"/>
      <c r="K114" s="50"/>
    </row>
    <row r="115" spans="6:11" x14ac:dyDescent="0.2">
      <c r="F115" s="45"/>
      <c r="K115" s="50"/>
    </row>
    <row r="116" spans="6:11" x14ac:dyDescent="0.2">
      <c r="F116" s="45"/>
      <c r="K116" s="50"/>
    </row>
    <row r="117" spans="6:11" x14ac:dyDescent="0.2">
      <c r="K117" s="50"/>
    </row>
    <row r="118" spans="6:11" x14ac:dyDescent="0.2">
      <c r="K118" s="50"/>
    </row>
    <row r="119" spans="6:11" x14ac:dyDescent="0.2">
      <c r="K119" s="50"/>
    </row>
    <row r="120" spans="6:11" x14ac:dyDescent="0.2">
      <c r="K120" s="50"/>
    </row>
    <row r="121" spans="6:11" x14ac:dyDescent="0.2">
      <c r="K121" s="50"/>
    </row>
  </sheetData>
  <sheetProtection password="E156" sheet="1" objects="1" scenarios="1"/>
  <mergeCells count="2">
    <mergeCell ref="A5:G5"/>
    <mergeCell ref="A4:G4"/>
  </mergeCells>
  <phoneticPr fontId="13"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zoomScaleNormal="100" workbookViewId="0">
      <selection activeCell="F29" sqref="F29"/>
    </sheetView>
  </sheetViews>
  <sheetFormatPr defaultColWidth="9.140625" defaultRowHeight="15" x14ac:dyDescent="0.25"/>
  <cols>
    <col min="1" max="1" width="25" style="62" customWidth="1"/>
    <col min="2" max="2" width="5.85546875" style="61" customWidth="1"/>
    <col min="3" max="3" width="23.5703125" style="61" bestFit="1" customWidth="1"/>
    <col min="4" max="4" width="31.140625" style="62" customWidth="1"/>
    <col min="5" max="5" width="4.85546875" style="62" customWidth="1"/>
    <col min="6" max="6" width="25.5703125" style="62" customWidth="1"/>
    <col min="7" max="7" width="6" style="61" customWidth="1"/>
    <col min="8" max="8" width="10.28515625" style="61" customWidth="1"/>
    <col min="9" max="9" width="45.7109375" style="62" customWidth="1"/>
    <col min="10" max="16384" width="9.140625" style="62"/>
  </cols>
  <sheetData>
    <row r="1" spans="1:9" x14ac:dyDescent="0.25">
      <c r="A1" s="39" t="s">
        <v>255</v>
      </c>
    </row>
    <row r="5" spans="1:9" ht="30.75" customHeight="1" x14ac:dyDescent="0.25">
      <c r="A5" s="27" t="s">
        <v>246</v>
      </c>
      <c r="B5" s="27"/>
      <c r="C5" s="27"/>
      <c r="D5" s="27"/>
      <c r="F5" s="63" t="s">
        <v>245</v>
      </c>
      <c r="G5" s="63"/>
      <c r="H5" s="63"/>
      <c r="I5" s="63"/>
    </row>
    <row r="6" spans="1:9" x14ac:dyDescent="0.25">
      <c r="A6" s="6" t="s">
        <v>150</v>
      </c>
      <c r="B6" s="3"/>
      <c r="C6" s="3"/>
      <c r="D6" s="2"/>
      <c r="F6" s="64" t="s">
        <v>150</v>
      </c>
      <c r="G6" s="65"/>
      <c r="H6" s="65"/>
      <c r="I6" s="66"/>
    </row>
    <row r="7" spans="1:9" x14ac:dyDescent="0.25">
      <c r="A7" s="5" t="s">
        <v>157</v>
      </c>
      <c r="B7" s="3" t="s">
        <v>1</v>
      </c>
      <c r="C7" s="3">
        <v>2</v>
      </c>
      <c r="D7" s="2" t="s">
        <v>24</v>
      </c>
      <c r="F7" s="67" t="s">
        <v>157</v>
      </c>
      <c r="G7" s="65" t="s">
        <v>1</v>
      </c>
      <c r="H7" s="14">
        <v>2</v>
      </c>
      <c r="I7" s="66" t="s">
        <v>24</v>
      </c>
    </row>
    <row r="8" spans="1:9" x14ac:dyDescent="0.25">
      <c r="A8" s="5" t="s">
        <v>158</v>
      </c>
      <c r="B8" s="3" t="s">
        <v>1</v>
      </c>
      <c r="C8" s="3">
        <v>14.4</v>
      </c>
      <c r="D8" s="2" t="s">
        <v>7</v>
      </c>
      <c r="F8" s="67" t="s">
        <v>158</v>
      </c>
      <c r="G8" s="65" t="s">
        <v>1</v>
      </c>
      <c r="H8" s="12">
        <v>14.4</v>
      </c>
      <c r="I8" s="66" t="s">
        <v>7</v>
      </c>
    </row>
    <row r="9" spans="1:9" x14ac:dyDescent="0.25">
      <c r="A9" s="5" t="s">
        <v>159</v>
      </c>
      <c r="B9" s="3" t="s">
        <v>1</v>
      </c>
      <c r="C9" s="3">
        <v>9</v>
      </c>
      <c r="D9" s="2"/>
      <c r="F9" s="67" t="s">
        <v>159</v>
      </c>
      <c r="G9" s="65" t="s">
        <v>1</v>
      </c>
      <c r="H9" s="13">
        <v>9</v>
      </c>
      <c r="I9" s="66"/>
    </row>
    <row r="10" spans="1:9" x14ac:dyDescent="0.25">
      <c r="A10" s="5" t="s">
        <v>160</v>
      </c>
      <c r="B10" s="3" t="s">
        <v>1</v>
      </c>
      <c r="C10" s="3">
        <v>2</v>
      </c>
      <c r="D10" s="2"/>
      <c r="F10" s="67" t="s">
        <v>160</v>
      </c>
      <c r="G10" s="65" t="s">
        <v>1</v>
      </c>
      <c r="H10" s="15">
        <v>2</v>
      </c>
      <c r="I10" s="66" t="str">
        <f>IF(H9^(1/H10)&lt;4,"","excessive compression ratio per stage")</f>
        <v/>
      </c>
    </row>
    <row r="11" spans="1:9" x14ac:dyDescent="0.25">
      <c r="A11" s="6" t="s">
        <v>228</v>
      </c>
      <c r="B11" s="3"/>
      <c r="C11" s="3"/>
      <c r="D11" s="2"/>
      <c r="F11" s="64" t="s">
        <v>228</v>
      </c>
      <c r="G11" s="65"/>
      <c r="H11" s="68"/>
      <c r="I11" s="66"/>
    </row>
    <row r="12" spans="1:9" x14ac:dyDescent="0.25">
      <c r="A12" s="5" t="s">
        <v>244</v>
      </c>
      <c r="B12" s="3" t="s">
        <v>1</v>
      </c>
      <c r="C12" s="3">
        <v>1.08</v>
      </c>
      <c r="D12" s="2" t="s">
        <v>161</v>
      </c>
      <c r="F12" s="67" t="s">
        <v>244</v>
      </c>
      <c r="G12" s="65" t="s">
        <v>1</v>
      </c>
      <c r="H12" s="65">
        <f>IF(H10=1,1,IF(H10=2,1.08,1.1))</f>
        <v>1.08</v>
      </c>
      <c r="I12" s="66" t="s">
        <v>161</v>
      </c>
    </row>
    <row r="13" spans="1:9" ht="18" x14ac:dyDescent="0.25">
      <c r="A13" s="5" t="s">
        <v>25</v>
      </c>
      <c r="B13" s="3" t="s">
        <v>1</v>
      </c>
      <c r="C13" s="3" t="s">
        <v>162</v>
      </c>
      <c r="D13" s="3"/>
      <c r="E13" s="69"/>
      <c r="F13" s="67" t="s">
        <v>25</v>
      </c>
      <c r="G13" s="65" t="s">
        <v>1</v>
      </c>
      <c r="H13" s="70">
        <f>H9^(1/H10)</f>
        <v>3</v>
      </c>
      <c r="I13" s="71"/>
    </row>
    <row r="14" spans="1:9" x14ac:dyDescent="0.25">
      <c r="A14" s="5" t="s">
        <v>26</v>
      </c>
      <c r="B14" s="3" t="s">
        <v>1</v>
      </c>
      <c r="C14" s="3" t="s">
        <v>163</v>
      </c>
      <c r="D14" s="4" t="s">
        <v>22</v>
      </c>
      <c r="E14" s="69"/>
      <c r="F14" s="67" t="s">
        <v>26</v>
      </c>
      <c r="G14" s="65" t="s">
        <v>1</v>
      </c>
      <c r="H14" s="72">
        <f>22*H13*H7*H10*H12</f>
        <v>285.12</v>
      </c>
      <c r="I14" s="71" t="s">
        <v>22</v>
      </c>
    </row>
    <row r="15" spans="1:9" x14ac:dyDescent="0.25">
      <c r="A15" s="8"/>
      <c r="B15" s="7"/>
      <c r="C15" s="6"/>
      <c r="D15" s="3"/>
      <c r="E15" s="69"/>
      <c r="F15" s="73"/>
      <c r="G15" s="74"/>
      <c r="H15" s="64"/>
      <c r="I15" s="65"/>
    </row>
    <row r="16" spans="1:9" x14ac:dyDescent="0.25">
      <c r="A16" s="75"/>
      <c r="B16" s="76"/>
      <c r="C16" s="77"/>
      <c r="D16" s="76"/>
      <c r="E16" s="78"/>
      <c r="F16" s="75"/>
      <c r="G16" s="76"/>
      <c r="H16" s="76"/>
      <c r="I16" s="79"/>
    </row>
    <row r="17" spans="1:9" x14ac:dyDescent="0.25">
      <c r="A17" s="79"/>
      <c r="B17" s="76"/>
      <c r="C17" s="77"/>
      <c r="D17" s="76"/>
      <c r="E17" s="78"/>
      <c r="F17" s="75"/>
      <c r="G17" s="76"/>
      <c r="H17" s="76"/>
      <c r="I17" s="79"/>
    </row>
    <row r="18" spans="1:9" x14ac:dyDescent="0.25">
      <c r="A18" s="40" t="s">
        <v>260</v>
      </c>
      <c r="B18" s="80" t="s">
        <v>152</v>
      </c>
      <c r="C18" s="76"/>
      <c r="D18" s="76"/>
      <c r="E18" s="78"/>
      <c r="F18" s="75"/>
      <c r="G18" s="76"/>
      <c r="H18" s="76"/>
      <c r="I18" s="79"/>
    </row>
    <row r="19" spans="1:9" x14ac:dyDescent="0.25">
      <c r="A19" s="40" t="s">
        <v>261</v>
      </c>
      <c r="B19" s="80" t="s">
        <v>153</v>
      </c>
      <c r="C19" s="76"/>
      <c r="D19" s="76"/>
      <c r="E19" s="78"/>
      <c r="F19" s="75"/>
      <c r="G19" s="76"/>
      <c r="H19" s="76"/>
      <c r="I19" s="79"/>
    </row>
    <row r="20" spans="1:9" x14ac:dyDescent="0.25">
      <c r="A20" s="40" t="s">
        <v>262</v>
      </c>
      <c r="B20" s="80" t="s">
        <v>154</v>
      </c>
      <c r="C20" s="77"/>
      <c r="D20" s="76"/>
      <c r="E20" s="78"/>
      <c r="F20" s="75"/>
      <c r="G20" s="76"/>
      <c r="H20" s="76"/>
      <c r="I20" s="79"/>
    </row>
    <row r="21" spans="1:9" x14ac:dyDescent="0.25">
      <c r="A21" s="40" t="s">
        <v>263</v>
      </c>
      <c r="B21" s="80" t="s">
        <v>155</v>
      </c>
      <c r="C21" s="76"/>
      <c r="D21" s="79"/>
      <c r="E21" s="78"/>
      <c r="F21" s="75"/>
      <c r="G21" s="76"/>
      <c r="H21" s="76"/>
      <c r="I21" s="79"/>
    </row>
    <row r="22" spans="1:9" x14ac:dyDescent="0.25">
      <c r="A22" s="41" t="s">
        <v>264</v>
      </c>
      <c r="B22" s="80" t="s">
        <v>156</v>
      </c>
      <c r="C22" s="76"/>
      <c r="D22" s="76"/>
      <c r="E22" s="78"/>
      <c r="F22" s="75"/>
      <c r="G22" s="76"/>
      <c r="H22" s="76"/>
      <c r="I22" s="79"/>
    </row>
    <row r="23" spans="1:9" x14ac:dyDescent="0.25">
      <c r="A23" s="79"/>
      <c r="B23" s="76"/>
      <c r="C23" s="76"/>
      <c r="D23" s="76"/>
      <c r="E23" s="78"/>
      <c r="F23" s="75"/>
      <c r="G23" s="76"/>
      <c r="H23" s="76"/>
      <c r="I23" s="79"/>
    </row>
    <row r="24" spans="1:9" x14ac:dyDescent="0.25">
      <c r="A24" s="81"/>
      <c r="B24" s="76"/>
      <c r="C24" s="77"/>
      <c r="D24" s="76"/>
      <c r="E24" s="78"/>
      <c r="F24" s="75"/>
      <c r="G24" s="76"/>
      <c r="H24" s="76"/>
      <c r="I24" s="79"/>
    </row>
    <row r="25" spans="1:9" x14ac:dyDescent="0.25">
      <c r="A25" s="75"/>
      <c r="B25" s="76"/>
      <c r="C25" s="76"/>
      <c r="D25" s="76"/>
      <c r="E25" s="78"/>
      <c r="F25" s="75"/>
      <c r="G25" s="76"/>
      <c r="H25" s="76"/>
      <c r="I25" s="79"/>
    </row>
    <row r="26" spans="1:9" x14ac:dyDescent="0.25">
      <c r="A26" s="82"/>
      <c r="B26" s="82"/>
      <c r="C26" s="76"/>
      <c r="D26" s="76"/>
      <c r="E26" s="78"/>
      <c r="F26" s="75"/>
      <c r="G26" s="76"/>
      <c r="H26" s="76"/>
      <c r="I26" s="79"/>
    </row>
    <row r="27" spans="1:9" x14ac:dyDescent="0.25">
      <c r="A27" s="79"/>
      <c r="B27" s="76"/>
      <c r="C27" s="76"/>
      <c r="D27" s="76"/>
      <c r="E27" s="78"/>
      <c r="F27" s="75"/>
      <c r="G27" s="76"/>
      <c r="H27" s="76"/>
      <c r="I27" s="79"/>
    </row>
    <row r="28" spans="1:9" x14ac:dyDescent="0.25">
      <c r="A28" s="75"/>
      <c r="B28" s="76"/>
      <c r="C28" s="76"/>
      <c r="D28" s="76"/>
      <c r="E28" s="78"/>
      <c r="F28" s="75"/>
      <c r="G28" s="76"/>
      <c r="H28" s="76"/>
      <c r="I28" s="79"/>
    </row>
    <row r="29" spans="1:9" x14ac:dyDescent="0.25">
      <c r="A29" s="75"/>
      <c r="B29" s="76"/>
      <c r="C29" s="76"/>
      <c r="D29" s="76"/>
      <c r="E29" s="78"/>
      <c r="F29" s="75"/>
      <c r="G29" s="76"/>
      <c r="H29" s="76"/>
      <c r="I29" s="79"/>
    </row>
    <row r="30" spans="1:9" x14ac:dyDescent="0.25">
      <c r="A30" s="75"/>
      <c r="B30" s="76"/>
      <c r="C30" s="76"/>
      <c r="D30" s="76"/>
      <c r="E30" s="78"/>
      <c r="F30" s="75"/>
      <c r="G30" s="76"/>
      <c r="H30" s="76"/>
      <c r="I30" s="79"/>
    </row>
    <row r="31" spans="1:9" x14ac:dyDescent="0.25">
      <c r="A31" s="75"/>
      <c r="B31" s="76"/>
      <c r="C31" s="76"/>
      <c r="D31" s="76"/>
      <c r="E31" s="78"/>
      <c r="F31" s="75"/>
      <c r="G31" s="76"/>
      <c r="H31" s="76"/>
      <c r="I31" s="79"/>
    </row>
    <row r="32" spans="1:9" x14ac:dyDescent="0.25">
      <c r="A32" s="82"/>
      <c r="B32" s="82"/>
      <c r="C32" s="76"/>
      <c r="D32" s="76"/>
      <c r="E32" s="78"/>
      <c r="F32" s="75"/>
      <c r="G32" s="76"/>
      <c r="H32" s="76"/>
      <c r="I32" s="79"/>
    </row>
    <row r="33" spans="1:9" x14ac:dyDescent="0.25">
      <c r="A33" s="79"/>
      <c r="B33" s="76"/>
      <c r="C33" s="76"/>
      <c r="D33" s="76"/>
      <c r="E33" s="78"/>
      <c r="F33" s="75"/>
      <c r="G33" s="76"/>
      <c r="H33" s="76"/>
      <c r="I33" s="79"/>
    </row>
    <row r="34" spans="1:9" x14ac:dyDescent="0.25">
      <c r="A34" s="75"/>
      <c r="B34" s="76"/>
      <c r="C34" s="76"/>
      <c r="D34" s="76"/>
      <c r="E34" s="78"/>
      <c r="F34" s="75"/>
      <c r="G34" s="76"/>
      <c r="H34" s="76"/>
      <c r="I34" s="79"/>
    </row>
    <row r="35" spans="1:9" x14ac:dyDescent="0.25">
      <c r="A35" s="75"/>
      <c r="B35" s="76"/>
      <c r="C35" s="76"/>
      <c r="D35" s="76"/>
      <c r="E35" s="78"/>
      <c r="F35" s="75"/>
      <c r="G35" s="76"/>
      <c r="H35" s="76"/>
      <c r="I35" s="79"/>
    </row>
    <row r="36" spans="1:9" x14ac:dyDescent="0.25">
      <c r="A36" s="77"/>
      <c r="B36" s="76"/>
      <c r="C36" s="76"/>
      <c r="D36" s="76"/>
      <c r="E36" s="78"/>
      <c r="F36" s="75"/>
      <c r="G36" s="76"/>
      <c r="H36" s="76"/>
      <c r="I36" s="79"/>
    </row>
    <row r="37" spans="1:9" x14ac:dyDescent="0.25">
      <c r="A37" s="75"/>
      <c r="B37" s="76"/>
      <c r="C37" s="76"/>
      <c r="D37" s="76"/>
      <c r="E37" s="78"/>
      <c r="F37" s="75"/>
      <c r="G37" s="76"/>
      <c r="H37" s="76"/>
      <c r="I37" s="79"/>
    </row>
    <row r="38" spans="1:9" x14ac:dyDescent="0.25">
      <c r="A38" s="75"/>
      <c r="B38" s="76"/>
      <c r="C38" s="76"/>
      <c r="D38" s="76"/>
      <c r="E38" s="78"/>
      <c r="F38" s="75"/>
      <c r="G38" s="76"/>
      <c r="H38" s="76"/>
      <c r="I38" s="79"/>
    </row>
    <row r="39" spans="1:9" x14ac:dyDescent="0.25">
      <c r="A39" s="75"/>
      <c r="B39" s="76"/>
      <c r="C39" s="76"/>
      <c r="D39" s="79"/>
      <c r="E39" s="78"/>
      <c r="F39" s="75"/>
      <c r="G39" s="76"/>
      <c r="H39" s="76"/>
      <c r="I39" s="79"/>
    </row>
    <row r="40" spans="1:9" x14ac:dyDescent="0.25">
      <c r="A40" s="75"/>
      <c r="B40" s="76"/>
      <c r="C40" s="76"/>
      <c r="D40" s="79"/>
      <c r="E40" s="78"/>
      <c r="F40" s="75"/>
      <c r="G40" s="76"/>
      <c r="H40" s="76"/>
      <c r="I40" s="79"/>
    </row>
    <row r="41" spans="1:9" x14ac:dyDescent="0.25">
      <c r="A41" s="83"/>
      <c r="B41" s="83"/>
      <c r="C41" s="84"/>
      <c r="D41" s="85"/>
      <c r="E41" s="78"/>
      <c r="F41" s="86"/>
      <c r="G41" s="86"/>
      <c r="H41" s="84"/>
      <c r="I41" s="85"/>
    </row>
    <row r="42" spans="1:9" x14ac:dyDescent="0.25">
      <c r="A42" s="85"/>
      <c r="B42" s="87"/>
      <c r="C42" s="87"/>
      <c r="D42" s="85"/>
      <c r="E42" s="78"/>
      <c r="F42" s="85"/>
      <c r="G42" s="87"/>
      <c r="H42" s="87"/>
      <c r="I42" s="85"/>
    </row>
    <row r="43" spans="1:9" x14ac:dyDescent="0.25">
      <c r="A43" s="88"/>
      <c r="B43" s="87"/>
      <c r="C43" s="87"/>
      <c r="D43" s="87"/>
      <c r="E43" s="78"/>
      <c r="F43" s="88"/>
      <c r="G43" s="87"/>
      <c r="H43" s="87"/>
      <c r="I43" s="87"/>
    </row>
    <row r="44" spans="1:9" x14ac:dyDescent="0.25">
      <c r="A44" s="85"/>
      <c r="B44" s="87"/>
      <c r="C44" s="87"/>
      <c r="D44" s="85"/>
      <c r="E44" s="78"/>
      <c r="F44" s="85"/>
      <c r="G44" s="87"/>
      <c r="H44" s="87"/>
      <c r="I44" s="85"/>
    </row>
    <row r="45" spans="1:9" x14ac:dyDescent="0.25">
      <c r="A45" s="88"/>
      <c r="B45" s="87"/>
      <c r="C45" s="87"/>
      <c r="D45" s="87"/>
      <c r="E45" s="78"/>
      <c r="F45" s="88"/>
      <c r="G45" s="87"/>
      <c r="H45" s="87"/>
      <c r="I45" s="87"/>
    </row>
    <row r="46" spans="1:9" x14ac:dyDescent="0.25">
      <c r="A46" s="85"/>
      <c r="B46" s="87"/>
      <c r="C46" s="87"/>
      <c r="D46" s="85"/>
      <c r="E46" s="78"/>
      <c r="F46" s="85"/>
      <c r="G46" s="87"/>
      <c r="H46" s="87"/>
      <c r="I46" s="85"/>
    </row>
    <row r="47" spans="1:9" x14ac:dyDescent="0.25">
      <c r="A47" s="88"/>
      <c r="B47" s="87"/>
      <c r="C47" s="87"/>
      <c r="D47" s="87"/>
      <c r="E47" s="78"/>
      <c r="F47" s="88"/>
      <c r="G47" s="87"/>
      <c r="H47" s="87"/>
      <c r="I47" s="87"/>
    </row>
    <row r="48" spans="1:9" x14ac:dyDescent="0.25">
      <c r="A48" s="85"/>
      <c r="B48" s="87"/>
      <c r="C48" s="87"/>
      <c r="D48" s="85"/>
      <c r="E48" s="78"/>
      <c r="F48" s="85"/>
      <c r="G48" s="87"/>
      <c r="H48" s="87"/>
      <c r="I48" s="85"/>
    </row>
    <row r="49" spans="1:9" x14ac:dyDescent="0.25">
      <c r="A49" s="88"/>
      <c r="B49" s="87"/>
      <c r="C49" s="87"/>
      <c r="D49" s="87"/>
      <c r="E49" s="78"/>
      <c r="F49" s="88"/>
      <c r="G49" s="87"/>
      <c r="H49" s="87"/>
      <c r="I49" s="87"/>
    </row>
    <row r="50" spans="1:9" x14ac:dyDescent="0.25">
      <c r="A50" s="88"/>
      <c r="B50" s="87"/>
      <c r="C50" s="87"/>
      <c r="D50" s="85"/>
      <c r="E50" s="78"/>
      <c r="F50" s="85"/>
      <c r="G50" s="87"/>
      <c r="H50" s="87"/>
      <c r="I50" s="85"/>
    </row>
    <row r="51" spans="1:9" x14ac:dyDescent="0.25">
      <c r="A51" s="89"/>
      <c r="B51" s="90"/>
      <c r="C51" s="91"/>
      <c r="D51" s="90"/>
      <c r="E51" s="78"/>
      <c r="F51" s="89"/>
      <c r="G51" s="90"/>
      <c r="H51" s="91"/>
      <c r="I51" s="90"/>
    </row>
    <row r="52" spans="1:9" x14ac:dyDescent="0.25">
      <c r="A52" s="92"/>
      <c r="B52" s="90"/>
      <c r="C52" s="93"/>
      <c r="D52" s="94"/>
      <c r="E52" s="78"/>
      <c r="F52" s="92"/>
      <c r="G52" s="90"/>
      <c r="H52" s="93"/>
      <c r="I52" s="94"/>
    </row>
  </sheetData>
  <sheetProtection password="E156" sheet="1" objects="1" scenarios="1"/>
  <mergeCells count="7">
    <mergeCell ref="C52:D52"/>
    <mergeCell ref="H52:I52"/>
    <mergeCell ref="F41:G41"/>
    <mergeCell ref="A26:B26"/>
    <mergeCell ref="F5:I5"/>
    <mergeCell ref="A5:D5"/>
    <mergeCell ref="A32:B32"/>
  </mergeCells>
  <phoneticPr fontId="13" type="noConversion"/>
  <pageMargins left="0.7" right="0.7" top="0.75" bottom="0.75" header="0.3" footer="0.3"/>
  <pageSetup orientation="portrait" r:id="rId1"/>
  <headerFooter alignWithMargins="0"/>
  <ignoredErrors>
    <ignoredError sqref="H13 H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zoomScaleNormal="100" workbookViewId="0">
      <selection activeCell="D3" sqref="D3"/>
    </sheetView>
  </sheetViews>
  <sheetFormatPr defaultColWidth="9.140625" defaultRowHeight="15" x14ac:dyDescent="0.25"/>
  <cols>
    <col min="1" max="1" width="36.5703125" style="62" customWidth="1"/>
    <col min="2" max="2" width="4.5703125" style="61" customWidth="1"/>
    <col min="3" max="3" width="60.85546875" style="61" bestFit="1" customWidth="1"/>
    <col min="4" max="4" width="16.5703125" style="62" customWidth="1"/>
    <col min="5" max="5" width="5.140625" style="62" customWidth="1"/>
    <col min="6" max="6" width="37" style="62" customWidth="1"/>
    <col min="7" max="7" width="9.5703125" style="61" customWidth="1"/>
    <col min="8" max="8" width="18.85546875" style="61" customWidth="1"/>
    <col min="9" max="9" width="38.42578125" style="62" customWidth="1"/>
    <col min="10" max="24" width="9.140625" style="62"/>
    <col min="25" max="25" width="14.28515625" style="62" bestFit="1" customWidth="1"/>
    <col min="26" max="16384" width="9.140625" style="62"/>
  </cols>
  <sheetData>
    <row r="1" spans="1:9" x14ac:dyDescent="0.25">
      <c r="A1" s="39" t="s">
        <v>255</v>
      </c>
    </row>
    <row r="5" spans="1:9" ht="48.75" customHeight="1" x14ac:dyDescent="0.25">
      <c r="A5" s="27" t="s">
        <v>247</v>
      </c>
      <c r="B5" s="27"/>
      <c r="C5" s="27"/>
      <c r="D5" s="27"/>
      <c r="F5" s="63" t="s">
        <v>248</v>
      </c>
      <c r="G5" s="63"/>
      <c r="H5" s="63"/>
      <c r="I5" s="63"/>
    </row>
    <row r="6" spans="1:9" ht="15" customHeight="1" x14ac:dyDescent="0.25">
      <c r="A6" s="6" t="s">
        <v>150</v>
      </c>
      <c r="B6" s="3"/>
      <c r="C6" s="3"/>
      <c r="D6" s="2"/>
      <c r="F6" s="64" t="s">
        <v>150</v>
      </c>
      <c r="G6" s="65"/>
      <c r="H6" s="65"/>
      <c r="I6" s="66"/>
    </row>
    <row r="7" spans="1:9" x14ac:dyDescent="0.25">
      <c r="A7" s="5" t="s">
        <v>181</v>
      </c>
      <c r="B7" s="3" t="s">
        <v>1</v>
      </c>
      <c r="C7" s="16">
        <v>23</v>
      </c>
      <c r="D7" s="2"/>
      <c r="F7" s="67" t="s">
        <v>181</v>
      </c>
      <c r="G7" s="65" t="s">
        <v>1</v>
      </c>
      <c r="H7" s="13">
        <v>23</v>
      </c>
      <c r="I7" s="66"/>
    </row>
    <row r="8" spans="1:9" x14ac:dyDescent="0.25">
      <c r="A8" s="5" t="s">
        <v>157</v>
      </c>
      <c r="B8" s="3" t="s">
        <v>1</v>
      </c>
      <c r="C8" s="16">
        <v>2</v>
      </c>
      <c r="D8" s="2" t="s">
        <v>170</v>
      </c>
      <c r="F8" s="67" t="s">
        <v>24</v>
      </c>
      <c r="G8" s="65" t="s">
        <v>1</v>
      </c>
      <c r="H8" s="13">
        <v>2</v>
      </c>
      <c r="I8" s="66" t="s">
        <v>170</v>
      </c>
    </row>
    <row r="9" spans="1:9" ht="16.5" x14ac:dyDescent="0.3">
      <c r="A9" s="5" t="s">
        <v>189</v>
      </c>
      <c r="B9" s="3" t="s">
        <v>1</v>
      </c>
      <c r="C9" s="3">
        <v>100</v>
      </c>
      <c r="D9" s="2" t="s">
        <v>7</v>
      </c>
      <c r="F9" s="67" t="s">
        <v>189</v>
      </c>
      <c r="G9" s="65" t="s">
        <v>1</v>
      </c>
      <c r="H9" s="12">
        <v>100</v>
      </c>
      <c r="I9" s="66" t="s">
        <v>7</v>
      </c>
    </row>
    <row r="10" spans="1:9" ht="16.5" x14ac:dyDescent="0.3">
      <c r="A10" s="5" t="s">
        <v>190</v>
      </c>
      <c r="B10" s="3" t="s">
        <v>1</v>
      </c>
      <c r="C10" s="3">
        <v>100</v>
      </c>
      <c r="D10" s="2" t="s">
        <v>122</v>
      </c>
      <c r="F10" s="67" t="s">
        <v>190</v>
      </c>
      <c r="G10" s="65" t="s">
        <v>1</v>
      </c>
      <c r="H10" s="12">
        <v>100</v>
      </c>
      <c r="I10" s="66" t="s">
        <v>122</v>
      </c>
    </row>
    <row r="11" spans="1:9" ht="16.5" x14ac:dyDescent="0.3">
      <c r="A11" s="5" t="s">
        <v>191</v>
      </c>
      <c r="B11" s="3" t="s">
        <v>1</v>
      </c>
      <c r="C11" s="3">
        <v>120</v>
      </c>
      <c r="D11" s="2" t="s">
        <v>122</v>
      </c>
      <c r="F11" s="67" t="s">
        <v>191</v>
      </c>
      <c r="G11" s="65" t="s">
        <v>1</v>
      </c>
      <c r="H11" s="12">
        <v>120</v>
      </c>
      <c r="I11" s="66" t="s">
        <v>122</v>
      </c>
    </row>
    <row r="12" spans="1:9" ht="16.5" x14ac:dyDescent="0.3">
      <c r="A12" s="5" t="s">
        <v>188</v>
      </c>
      <c r="B12" s="3" t="s">
        <v>1</v>
      </c>
      <c r="C12" s="3">
        <v>900</v>
      </c>
      <c r="D12" s="2"/>
      <c r="F12" s="67" t="s">
        <v>188</v>
      </c>
      <c r="G12" s="65" t="s">
        <v>1</v>
      </c>
      <c r="H12" s="12">
        <v>900</v>
      </c>
      <c r="I12" s="66"/>
    </row>
    <row r="13" spans="1:9" x14ac:dyDescent="0.25">
      <c r="A13" s="5" t="s">
        <v>192</v>
      </c>
      <c r="B13" s="3" t="s">
        <v>1</v>
      </c>
      <c r="C13" s="3">
        <v>520</v>
      </c>
      <c r="D13" s="2" t="s">
        <v>149</v>
      </c>
      <c r="F13" s="67" t="s">
        <v>192</v>
      </c>
      <c r="G13" s="65" t="s">
        <v>1</v>
      </c>
      <c r="H13" s="12">
        <v>520</v>
      </c>
      <c r="I13" s="66" t="s">
        <v>149</v>
      </c>
    </row>
    <row r="14" spans="1:9" x14ac:dyDescent="0.25">
      <c r="A14" s="5" t="s">
        <v>193</v>
      </c>
      <c r="B14" s="3" t="s">
        <v>1</v>
      </c>
      <c r="C14" s="3">
        <v>14.65</v>
      </c>
      <c r="D14" s="2" t="s">
        <v>7</v>
      </c>
      <c r="F14" s="67" t="s">
        <v>193</v>
      </c>
      <c r="G14" s="65" t="s">
        <v>1</v>
      </c>
      <c r="H14" s="12">
        <v>14.65</v>
      </c>
      <c r="I14" s="66" t="s">
        <v>7</v>
      </c>
    </row>
    <row r="15" spans="1:9" ht="16.5" x14ac:dyDescent="0.3">
      <c r="A15" s="5" t="s">
        <v>166</v>
      </c>
      <c r="B15" s="3" t="s">
        <v>1</v>
      </c>
      <c r="C15" s="3">
        <v>0.98</v>
      </c>
      <c r="D15" s="2" t="s">
        <v>165</v>
      </c>
      <c r="F15" s="67" t="s">
        <v>166</v>
      </c>
      <c r="G15" s="65" t="s">
        <v>1</v>
      </c>
      <c r="H15" s="12">
        <v>0.98</v>
      </c>
      <c r="I15" s="66" t="s">
        <v>165</v>
      </c>
    </row>
    <row r="16" spans="1:9" ht="16.5" x14ac:dyDescent="0.3">
      <c r="A16" s="5" t="s">
        <v>167</v>
      </c>
      <c r="B16" s="3" t="s">
        <v>1</v>
      </c>
      <c r="C16" s="3">
        <v>0.97</v>
      </c>
      <c r="D16" s="2" t="s">
        <v>165</v>
      </c>
      <c r="F16" s="67" t="s">
        <v>167</v>
      </c>
      <c r="G16" s="65" t="s">
        <v>1</v>
      </c>
      <c r="H16" s="12">
        <v>0.97</v>
      </c>
      <c r="I16" s="66" t="s">
        <v>165</v>
      </c>
    </row>
    <row r="17" spans="1:9" ht="16.5" x14ac:dyDescent="0.3">
      <c r="A17" s="5" t="s">
        <v>168</v>
      </c>
      <c r="B17" s="3" t="s">
        <v>1</v>
      </c>
      <c r="C17" s="3">
        <v>0.94</v>
      </c>
      <c r="D17" s="2" t="s">
        <v>165</v>
      </c>
      <c r="F17" s="67" t="s">
        <v>168</v>
      </c>
      <c r="G17" s="65" t="s">
        <v>1</v>
      </c>
      <c r="H17" s="12">
        <v>0.94</v>
      </c>
      <c r="I17" s="66" t="s">
        <v>165</v>
      </c>
    </row>
    <row r="18" spans="1:9" ht="16.5" x14ac:dyDescent="0.3">
      <c r="A18" s="5" t="s">
        <v>169</v>
      </c>
      <c r="B18" s="3" t="s">
        <v>1</v>
      </c>
      <c r="C18" s="3">
        <v>0.92</v>
      </c>
      <c r="D18" s="2" t="s">
        <v>165</v>
      </c>
      <c r="F18" s="67" t="s">
        <v>169</v>
      </c>
      <c r="G18" s="65" t="s">
        <v>1</v>
      </c>
      <c r="H18" s="12">
        <v>0.92</v>
      </c>
      <c r="I18" s="66" t="s">
        <v>165</v>
      </c>
    </row>
    <row r="19" spans="1:9" x14ac:dyDescent="0.25">
      <c r="A19" s="5" t="s">
        <v>199</v>
      </c>
      <c r="B19" s="3" t="s">
        <v>1</v>
      </c>
      <c r="C19" s="16">
        <v>5</v>
      </c>
      <c r="D19" s="2" t="s">
        <v>28</v>
      </c>
      <c r="F19" s="67" t="s">
        <v>199</v>
      </c>
      <c r="G19" s="65" t="s">
        <v>1</v>
      </c>
      <c r="H19" s="13">
        <v>5</v>
      </c>
      <c r="I19" s="66" t="s">
        <v>28</v>
      </c>
    </row>
    <row r="20" spans="1:9" x14ac:dyDescent="0.25">
      <c r="A20" s="5" t="s">
        <v>249</v>
      </c>
      <c r="B20" s="3" t="s">
        <v>1</v>
      </c>
      <c r="C20" s="3">
        <v>2</v>
      </c>
      <c r="D20" s="2"/>
      <c r="F20" s="67" t="s">
        <v>249</v>
      </c>
      <c r="G20" s="65" t="s">
        <v>1</v>
      </c>
      <c r="H20" s="12">
        <v>2</v>
      </c>
      <c r="I20" s="66"/>
    </row>
    <row r="21" spans="1:9" x14ac:dyDescent="0.25">
      <c r="A21" s="5" t="s">
        <v>103</v>
      </c>
      <c r="B21" s="3" t="s">
        <v>1</v>
      </c>
      <c r="C21" s="3">
        <v>0.82</v>
      </c>
      <c r="D21" s="2"/>
      <c r="F21" s="67" t="s">
        <v>103</v>
      </c>
      <c r="G21" s="65" t="s">
        <v>1</v>
      </c>
      <c r="H21" s="12">
        <v>0.82</v>
      </c>
      <c r="I21" s="66"/>
    </row>
    <row r="22" spans="1:9" x14ac:dyDescent="0.25">
      <c r="A22" s="6" t="s">
        <v>23</v>
      </c>
      <c r="B22" s="3"/>
      <c r="C22" s="4"/>
      <c r="D22" s="2"/>
      <c r="F22" s="64" t="s">
        <v>23</v>
      </c>
      <c r="G22" s="65"/>
      <c r="H22" s="71"/>
      <c r="I22" s="66"/>
    </row>
    <row r="23" spans="1:9" x14ac:dyDescent="0.25">
      <c r="A23" s="5" t="s">
        <v>195</v>
      </c>
      <c r="B23" s="3" t="s">
        <v>1</v>
      </c>
      <c r="C23" s="3">
        <v>1.22</v>
      </c>
      <c r="D23" s="2" t="s">
        <v>164</v>
      </c>
      <c r="F23" s="67" t="s">
        <v>195</v>
      </c>
      <c r="G23" s="65" t="s">
        <v>1</v>
      </c>
      <c r="H23" s="95">
        <f>0.000000017*H7^4-0.000004834*H7^3+0.0005178*H7^2-0.02592*H7+1.6</f>
        <v>1.2236982190000001</v>
      </c>
      <c r="I23" s="66" t="s">
        <v>164</v>
      </c>
    </row>
    <row r="24" spans="1:9" ht="18.75" x14ac:dyDescent="0.3">
      <c r="A24" s="5" t="s">
        <v>202</v>
      </c>
      <c r="B24" s="3" t="s">
        <v>1</v>
      </c>
      <c r="C24" s="3" t="s">
        <v>197</v>
      </c>
      <c r="D24" s="3"/>
      <c r="F24" s="67" t="s">
        <v>202</v>
      </c>
      <c r="G24" s="65" t="s">
        <v>1</v>
      </c>
      <c r="H24" s="95">
        <f>(H12/H9)^(1/H20)</f>
        <v>3</v>
      </c>
      <c r="I24" s="65"/>
    </row>
    <row r="25" spans="1:9" ht="16.5" x14ac:dyDescent="0.3">
      <c r="A25" s="5" t="s">
        <v>198</v>
      </c>
      <c r="B25" s="3" t="s">
        <v>1</v>
      </c>
      <c r="C25" s="3" t="s">
        <v>196</v>
      </c>
      <c r="D25" s="4" t="s">
        <v>7</v>
      </c>
      <c r="F25" s="67" t="s">
        <v>198</v>
      </c>
      <c r="G25" s="65" t="s">
        <v>1</v>
      </c>
      <c r="H25" s="65">
        <f>H24*H9</f>
        <v>300</v>
      </c>
      <c r="I25" s="71" t="s">
        <v>7</v>
      </c>
    </row>
    <row r="26" spans="1:9" ht="16.5" x14ac:dyDescent="0.3">
      <c r="A26" s="5" t="s">
        <v>200</v>
      </c>
      <c r="B26" s="3" t="s">
        <v>1</v>
      </c>
      <c r="C26" s="3" t="s">
        <v>201</v>
      </c>
      <c r="D26" s="4" t="s">
        <v>7</v>
      </c>
      <c r="F26" s="67" t="s">
        <v>200</v>
      </c>
      <c r="G26" s="65" t="s">
        <v>1</v>
      </c>
      <c r="H26" s="68">
        <f>H25-H19</f>
        <v>295</v>
      </c>
      <c r="I26" s="71" t="s">
        <v>7</v>
      </c>
    </row>
    <row r="27" spans="1:9" ht="16.5" x14ac:dyDescent="0.3">
      <c r="A27" s="5" t="s">
        <v>203</v>
      </c>
      <c r="B27" s="3" t="s">
        <v>1</v>
      </c>
      <c r="C27" s="3" t="s">
        <v>204</v>
      </c>
      <c r="D27" s="3"/>
      <c r="F27" s="67" t="s">
        <v>203</v>
      </c>
      <c r="G27" s="65" t="s">
        <v>1</v>
      </c>
      <c r="H27" s="95">
        <f>H12/H26</f>
        <v>3.0508474576271185</v>
      </c>
      <c r="I27" s="65"/>
    </row>
    <row r="28" spans="1:9" ht="18.75" x14ac:dyDescent="0.3">
      <c r="A28" s="5" t="s">
        <v>205</v>
      </c>
      <c r="B28" s="3" t="s">
        <v>1</v>
      </c>
      <c r="C28" s="3" t="s">
        <v>206</v>
      </c>
      <c r="D28" s="4" t="s">
        <v>122</v>
      </c>
      <c r="F28" s="67" t="s">
        <v>205</v>
      </c>
      <c r="G28" s="65" t="s">
        <v>1</v>
      </c>
      <c r="H28" s="68">
        <f>(H10+460)*H24^((H23-1)/H23)-460</f>
        <v>224.55477434276963</v>
      </c>
      <c r="I28" s="71" t="s">
        <v>122</v>
      </c>
    </row>
    <row r="29" spans="1:9" x14ac:dyDescent="0.25">
      <c r="A29" s="5" t="s">
        <v>151</v>
      </c>
      <c r="B29" s="3" t="s">
        <v>1</v>
      </c>
      <c r="C29" s="18" t="s">
        <v>207</v>
      </c>
      <c r="D29" s="4" t="s">
        <v>122</v>
      </c>
      <c r="F29" s="67" t="s">
        <v>151</v>
      </c>
      <c r="G29" s="65" t="s">
        <v>1</v>
      </c>
      <c r="H29" s="68">
        <f>AVERAGE(H28,H10)</f>
        <v>162.27738717138482</v>
      </c>
      <c r="I29" s="71" t="s">
        <v>122</v>
      </c>
    </row>
    <row r="30" spans="1:9" ht="18.75" x14ac:dyDescent="0.3">
      <c r="A30" s="5" t="s">
        <v>194</v>
      </c>
      <c r="B30" s="3" t="s">
        <v>1</v>
      </c>
      <c r="C30" s="3" t="s">
        <v>208</v>
      </c>
      <c r="D30" s="4" t="s">
        <v>122</v>
      </c>
      <c r="F30" s="67" t="s">
        <v>194</v>
      </c>
      <c r="G30" s="65" t="s">
        <v>1</v>
      </c>
      <c r="H30" s="68">
        <f>(H11+460)*H27^((H23-1)/H23)-460</f>
        <v>251.18486885721688</v>
      </c>
      <c r="I30" s="71" t="s">
        <v>122</v>
      </c>
    </row>
    <row r="31" spans="1:9" ht="16.5" customHeight="1" x14ac:dyDescent="0.25">
      <c r="A31" s="5" t="s">
        <v>151</v>
      </c>
      <c r="B31" s="3" t="s">
        <v>1</v>
      </c>
      <c r="C31" s="18" t="s">
        <v>209</v>
      </c>
      <c r="D31" s="4" t="s">
        <v>122</v>
      </c>
      <c r="F31" s="67" t="s">
        <v>151</v>
      </c>
      <c r="G31" s="65" t="s">
        <v>1</v>
      </c>
      <c r="H31" s="68">
        <f>AVERAGE(H30,H11)</f>
        <v>185.59243442860844</v>
      </c>
      <c r="I31" s="71" t="s">
        <v>122</v>
      </c>
    </row>
    <row r="32" spans="1:9" ht="16.5" x14ac:dyDescent="0.3">
      <c r="A32" s="5" t="s">
        <v>210</v>
      </c>
      <c r="B32" s="3" t="s">
        <v>1</v>
      </c>
      <c r="C32" s="3" t="s">
        <v>211</v>
      </c>
      <c r="D32" s="3"/>
      <c r="F32" s="67" t="s">
        <v>210</v>
      </c>
      <c r="G32" s="65" t="s">
        <v>1</v>
      </c>
      <c r="H32" s="65">
        <f>0.5*(H15+H16)</f>
        <v>0.97499999999999998</v>
      </c>
      <c r="I32" s="65"/>
    </row>
    <row r="33" spans="1:9" ht="18.75" x14ac:dyDescent="0.3">
      <c r="A33" s="5" t="s">
        <v>212</v>
      </c>
      <c r="B33" s="3" t="s">
        <v>1</v>
      </c>
      <c r="C33" s="17" t="s">
        <v>216</v>
      </c>
      <c r="D33" s="4" t="s">
        <v>22</v>
      </c>
      <c r="F33" s="67" t="s">
        <v>212</v>
      </c>
      <c r="G33" s="65" t="s">
        <v>1</v>
      </c>
      <c r="H33" s="96">
        <f>3.03*H32*H8*(460+H9)/H21*H23/(H23-1)*H14/H13*(H24^((H23-1)/H23)-1)</f>
        <v>138.31518097456774</v>
      </c>
      <c r="I33" s="71" t="s">
        <v>22</v>
      </c>
    </row>
    <row r="34" spans="1:9" ht="16.5" x14ac:dyDescent="0.3">
      <c r="A34" s="5" t="s">
        <v>213</v>
      </c>
      <c r="B34" s="3" t="s">
        <v>1</v>
      </c>
      <c r="C34" s="3" t="s">
        <v>214</v>
      </c>
      <c r="D34" s="3"/>
      <c r="F34" s="67" t="s">
        <v>213</v>
      </c>
      <c r="G34" s="65" t="s">
        <v>1</v>
      </c>
      <c r="H34" s="97">
        <f>AVERAGE(H17:H18)</f>
        <v>0.92999999999999994</v>
      </c>
      <c r="I34" s="65"/>
    </row>
    <row r="35" spans="1:9" ht="15" customHeight="1" x14ac:dyDescent="0.3">
      <c r="A35" s="5" t="s">
        <v>215</v>
      </c>
      <c r="B35" s="3" t="s">
        <v>1</v>
      </c>
      <c r="C35" s="26" t="s">
        <v>217</v>
      </c>
      <c r="D35" s="4" t="s">
        <v>22</v>
      </c>
      <c r="F35" s="67" t="s">
        <v>215</v>
      </c>
      <c r="G35" s="65" t="s">
        <v>1</v>
      </c>
      <c r="H35" s="96">
        <f>3.03*H34*H8*(460+H11)/H21*H23/(H23-1)*H14/H13*(H27^((H23-1)/H23)-1)</f>
        <v>138.95415846833939</v>
      </c>
      <c r="I35" s="71" t="s">
        <v>22</v>
      </c>
    </row>
    <row r="36" spans="1:9" x14ac:dyDescent="0.25">
      <c r="A36" s="5" t="s">
        <v>218</v>
      </c>
      <c r="B36" s="3" t="s">
        <v>1</v>
      </c>
      <c r="C36" s="3" t="s">
        <v>219</v>
      </c>
      <c r="D36" s="4" t="s">
        <v>22</v>
      </c>
      <c r="F36" s="67" t="s">
        <v>218</v>
      </c>
      <c r="G36" s="65" t="s">
        <v>1</v>
      </c>
      <c r="H36" s="68">
        <f>H33+H35</f>
        <v>277.26933944290715</v>
      </c>
      <c r="I36" s="71" t="s">
        <v>22</v>
      </c>
    </row>
    <row r="37" spans="1:9" x14ac:dyDescent="0.25">
      <c r="A37" s="5"/>
      <c r="B37" s="3"/>
      <c r="C37" s="4"/>
      <c r="D37" s="3"/>
      <c r="F37" s="67"/>
      <c r="G37" s="65"/>
      <c r="H37" s="71"/>
      <c r="I37" s="65"/>
    </row>
    <row r="40" spans="1:9" x14ac:dyDescent="0.25">
      <c r="A40" s="40" t="s">
        <v>260</v>
      </c>
    </row>
    <row r="41" spans="1:9" x14ac:dyDescent="0.25">
      <c r="A41" s="40" t="s">
        <v>261</v>
      </c>
    </row>
    <row r="42" spans="1:9" x14ac:dyDescent="0.25">
      <c r="A42" s="40" t="s">
        <v>262</v>
      </c>
    </row>
    <row r="43" spans="1:9" x14ac:dyDescent="0.25">
      <c r="A43" s="40" t="s">
        <v>263</v>
      </c>
    </row>
    <row r="44" spans="1:9" x14ac:dyDescent="0.25">
      <c r="A44" s="41" t="s">
        <v>264</v>
      </c>
    </row>
  </sheetData>
  <sheetProtection password="E156" sheet="1" objects="1" scenarios="1"/>
  <mergeCells count="2">
    <mergeCell ref="A5:D5"/>
    <mergeCell ref="F5:I5"/>
  </mergeCells>
  <phoneticPr fontId="13"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zoomScaleNormal="100" workbookViewId="0">
      <selection activeCell="J32" sqref="J32"/>
    </sheetView>
  </sheetViews>
  <sheetFormatPr defaultColWidth="9.140625" defaultRowHeight="15" x14ac:dyDescent="0.25"/>
  <cols>
    <col min="1" max="1" width="23" style="62" customWidth="1"/>
    <col min="2" max="2" width="4.28515625" style="61" customWidth="1"/>
    <col min="3" max="3" width="18.28515625" style="61" bestFit="1" customWidth="1"/>
    <col min="4" max="4" width="7.85546875" style="62" customWidth="1"/>
    <col min="5" max="5" width="11.85546875" style="62" customWidth="1"/>
    <col min="6" max="6" width="6.5703125" style="62" customWidth="1"/>
    <col min="7" max="7" width="24.28515625" style="62" customWidth="1"/>
    <col min="8" max="8" width="4.7109375" style="61" customWidth="1"/>
    <col min="9" max="9" width="8.85546875" style="98" customWidth="1"/>
    <col min="10" max="10" width="8.140625" style="62" customWidth="1"/>
    <col min="11" max="11" width="12.85546875" style="62" customWidth="1"/>
    <col min="12" max="16384" width="9.140625" style="62"/>
  </cols>
  <sheetData>
    <row r="1" spans="1:11" x14ac:dyDescent="0.25">
      <c r="A1" s="39" t="s">
        <v>255</v>
      </c>
    </row>
    <row r="5" spans="1:11" ht="33" customHeight="1" x14ac:dyDescent="0.25">
      <c r="A5" s="27" t="s">
        <v>250</v>
      </c>
      <c r="B5" s="27"/>
      <c r="C5" s="27"/>
      <c r="D5" s="27"/>
      <c r="E5" s="27"/>
      <c r="G5" s="63" t="s">
        <v>251</v>
      </c>
      <c r="H5" s="63"/>
      <c r="I5" s="63"/>
      <c r="J5" s="63"/>
      <c r="K5" s="63"/>
    </row>
    <row r="6" spans="1:11" ht="19.5" customHeight="1" x14ac:dyDescent="0.25">
      <c r="A6" s="6" t="s">
        <v>150</v>
      </c>
      <c r="B6" s="3"/>
      <c r="C6" s="3"/>
      <c r="D6" s="2"/>
      <c r="E6" s="1"/>
      <c r="G6" s="64" t="s">
        <v>150</v>
      </c>
      <c r="H6" s="65"/>
      <c r="I6" s="71"/>
      <c r="J6" s="66"/>
      <c r="K6" s="99"/>
    </row>
    <row r="7" spans="1:11" x14ac:dyDescent="0.25">
      <c r="A7" s="5" t="s">
        <v>220</v>
      </c>
      <c r="B7" s="3" t="s">
        <v>1</v>
      </c>
      <c r="C7" s="3">
        <v>600</v>
      </c>
      <c r="D7" s="2" t="s">
        <v>7</v>
      </c>
      <c r="E7" s="1"/>
      <c r="G7" s="67" t="s">
        <v>220</v>
      </c>
      <c r="H7" s="65" t="s">
        <v>1</v>
      </c>
      <c r="I7" s="24">
        <v>600</v>
      </c>
      <c r="J7" s="66" t="s">
        <v>7</v>
      </c>
      <c r="K7" s="99"/>
    </row>
    <row r="8" spans="1:11" ht="16.5" x14ac:dyDescent="0.3">
      <c r="A8" s="5" t="s">
        <v>236</v>
      </c>
      <c r="B8" s="3" t="s">
        <v>1</v>
      </c>
      <c r="C8" s="25">
        <v>7.5</v>
      </c>
      <c r="D8" s="2"/>
      <c r="E8" s="21" t="s">
        <v>234</v>
      </c>
      <c r="G8" s="67" t="s">
        <v>236</v>
      </c>
      <c r="H8" s="65" t="s">
        <v>1</v>
      </c>
      <c r="I8" s="95">
        <f>0.000002026*I7^2+0.00003474*I7+6.74</f>
        <v>7.4902040000000003</v>
      </c>
      <c r="J8" s="66"/>
      <c r="K8" s="100" t="s">
        <v>234</v>
      </c>
    </row>
    <row r="9" spans="1:11" x14ac:dyDescent="0.25">
      <c r="A9" s="5" t="s">
        <v>225</v>
      </c>
      <c r="B9" s="3" t="s">
        <v>1</v>
      </c>
      <c r="C9" s="3">
        <v>1400</v>
      </c>
      <c r="D9" s="2" t="s">
        <v>7</v>
      </c>
      <c r="E9" s="21"/>
      <c r="G9" s="67" t="s">
        <v>225</v>
      </c>
      <c r="H9" s="65" t="s">
        <v>1</v>
      </c>
      <c r="I9" s="24">
        <v>1400</v>
      </c>
      <c r="J9" s="66" t="s">
        <v>7</v>
      </c>
      <c r="K9" s="100"/>
    </row>
    <row r="10" spans="1:11" ht="16.5" x14ac:dyDescent="0.3">
      <c r="A10" s="5" t="s">
        <v>237</v>
      </c>
      <c r="B10" s="3" t="s">
        <v>1</v>
      </c>
      <c r="C10" s="25">
        <v>8.5</v>
      </c>
      <c r="D10" s="2"/>
      <c r="E10" s="21" t="s">
        <v>234</v>
      </c>
      <c r="G10" s="67" t="s">
        <v>237</v>
      </c>
      <c r="H10" s="65" t="s">
        <v>1</v>
      </c>
      <c r="I10" s="95">
        <f>0.000002533*I9^2-0.001007*I9+4.775</f>
        <v>8.3298800000000011</v>
      </c>
      <c r="J10" s="66"/>
      <c r="K10" s="100" t="s">
        <v>234</v>
      </c>
    </row>
    <row r="11" spans="1:11" x14ac:dyDescent="0.25">
      <c r="A11" s="5" t="s">
        <v>226</v>
      </c>
      <c r="B11" s="3" t="s">
        <v>1</v>
      </c>
      <c r="C11" s="3">
        <v>6</v>
      </c>
      <c r="D11" s="23" t="s">
        <v>230</v>
      </c>
      <c r="E11" s="1"/>
      <c r="G11" s="67" t="s">
        <v>226</v>
      </c>
      <c r="H11" s="65" t="s">
        <v>1</v>
      </c>
      <c r="I11" s="13">
        <v>6</v>
      </c>
      <c r="J11" s="101" t="s">
        <v>230</v>
      </c>
      <c r="K11" s="99"/>
    </row>
    <row r="12" spans="1:11" x14ac:dyDescent="0.25">
      <c r="A12" s="5" t="s">
        <v>227</v>
      </c>
      <c r="B12" s="3" t="s">
        <v>1</v>
      </c>
      <c r="C12" s="3">
        <v>15</v>
      </c>
      <c r="D12" s="23" t="s">
        <v>230</v>
      </c>
      <c r="E12" s="1"/>
      <c r="G12" s="67" t="s">
        <v>227</v>
      </c>
      <c r="H12" s="65" t="s">
        <v>1</v>
      </c>
      <c r="I12" s="13">
        <v>15</v>
      </c>
      <c r="J12" s="101" t="s">
        <v>230</v>
      </c>
      <c r="K12" s="99"/>
    </row>
    <row r="13" spans="1:11" x14ac:dyDescent="0.25">
      <c r="A13" s="6" t="s">
        <v>228</v>
      </c>
      <c r="B13" s="3"/>
      <c r="C13" s="4"/>
      <c r="D13" s="2"/>
      <c r="E13" s="1"/>
      <c r="F13" s="69"/>
      <c r="G13" s="64" t="s">
        <v>228</v>
      </c>
      <c r="H13" s="65"/>
      <c r="I13" s="65"/>
      <c r="J13" s="66"/>
      <c r="K13" s="99"/>
    </row>
    <row r="14" spans="1:11" s="106" customFormat="1" ht="18" x14ac:dyDescent="0.25">
      <c r="A14" s="22" t="s">
        <v>232</v>
      </c>
      <c r="B14" s="19" t="s">
        <v>1</v>
      </c>
      <c r="C14" s="19" t="s">
        <v>229</v>
      </c>
      <c r="D14" s="23" t="s">
        <v>231</v>
      </c>
      <c r="E14" s="23"/>
      <c r="F14" s="102"/>
      <c r="G14" s="103" t="s">
        <v>232</v>
      </c>
      <c r="H14" s="104" t="s">
        <v>1</v>
      </c>
      <c r="I14" s="105">
        <f>3.14159/4*I11^2*I12</f>
        <v>424.11464999999998</v>
      </c>
      <c r="J14" s="101"/>
      <c r="K14" s="101"/>
    </row>
    <row r="15" spans="1:11" s="106" customFormat="1" ht="18" x14ac:dyDescent="0.25">
      <c r="A15" s="22" t="s">
        <v>233</v>
      </c>
      <c r="B15" s="19" t="s">
        <v>1</v>
      </c>
      <c r="C15" s="19" t="s">
        <v>252</v>
      </c>
      <c r="D15" s="23" t="s">
        <v>231</v>
      </c>
      <c r="E15" s="20"/>
      <c r="F15" s="102"/>
      <c r="G15" s="103" t="s">
        <v>233</v>
      </c>
      <c r="H15" s="104" t="s">
        <v>1</v>
      </c>
      <c r="I15" s="72">
        <f>I8*I14</f>
        <v>3176.7052478885998</v>
      </c>
      <c r="J15" s="104"/>
      <c r="K15" s="107"/>
    </row>
    <row r="16" spans="1:11" s="106" customFormat="1" ht="18" x14ac:dyDescent="0.25">
      <c r="A16" s="22" t="s">
        <v>235</v>
      </c>
      <c r="B16" s="19" t="s">
        <v>1</v>
      </c>
      <c r="C16" s="19" t="s">
        <v>253</v>
      </c>
      <c r="D16" s="23" t="s">
        <v>231</v>
      </c>
      <c r="E16" s="20"/>
      <c r="F16" s="102"/>
      <c r="G16" s="103" t="s">
        <v>235</v>
      </c>
      <c r="H16" s="104" t="s">
        <v>1</v>
      </c>
      <c r="I16" s="72">
        <f>I10*I14</f>
        <v>3532.8241407420005</v>
      </c>
      <c r="J16" s="104"/>
      <c r="K16" s="107"/>
    </row>
    <row r="17" spans="1:11" s="106" customFormat="1" x14ac:dyDescent="0.25">
      <c r="A17" s="21"/>
      <c r="B17" s="19"/>
      <c r="C17" s="20"/>
      <c r="D17" s="19"/>
      <c r="E17" s="20"/>
      <c r="F17" s="102"/>
      <c r="G17" s="100"/>
      <c r="H17" s="104"/>
      <c r="I17" s="107"/>
      <c r="J17" s="104"/>
      <c r="K17" s="107"/>
    </row>
    <row r="20" spans="1:11" x14ac:dyDescent="0.25">
      <c r="A20" s="40" t="s">
        <v>260</v>
      </c>
    </row>
    <row r="21" spans="1:11" x14ac:dyDescent="0.25">
      <c r="A21" s="40" t="s">
        <v>261</v>
      </c>
    </row>
    <row r="22" spans="1:11" x14ac:dyDescent="0.25">
      <c r="A22" s="40" t="s">
        <v>262</v>
      </c>
    </row>
    <row r="23" spans="1:11" x14ac:dyDescent="0.25">
      <c r="A23" s="40" t="s">
        <v>263</v>
      </c>
    </row>
    <row r="24" spans="1:11" x14ac:dyDescent="0.25">
      <c r="A24" s="41" t="s">
        <v>264</v>
      </c>
    </row>
  </sheetData>
  <sheetProtection password="E156" sheet="1" objects="1" scenarios="1"/>
  <mergeCells count="2">
    <mergeCell ref="G5:K5"/>
    <mergeCell ref="A5:E5"/>
  </mergeCells>
  <phoneticPr fontId="13" type="noConversion"/>
  <pageMargins left="0.7" right="0.7" top="0.75" bottom="0.75" header="0.3" footer="0.3"/>
  <pageSetup orientation="portrait" r:id="rId1"/>
  <headerFooter alignWithMargins="0"/>
  <ignoredErrors>
    <ignoredError sqref="I15:I16 I8 I1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zoomScaleNormal="100" workbookViewId="0">
      <selection activeCell="I27" sqref="I27"/>
    </sheetView>
  </sheetViews>
  <sheetFormatPr defaultColWidth="9.140625" defaultRowHeight="15" x14ac:dyDescent="0.25"/>
  <cols>
    <col min="1" max="1" width="12.140625" style="62" customWidth="1"/>
    <col min="2" max="2" width="6" style="61" customWidth="1"/>
    <col min="3" max="3" width="9.42578125" style="61" customWidth="1"/>
    <col min="4" max="4" width="10" style="62" bestFit="1" customWidth="1"/>
    <col min="5" max="5" width="27.5703125" style="62" customWidth="1"/>
    <col min="6" max="6" width="5.28515625" style="62" customWidth="1"/>
    <col min="7" max="7" width="13.28515625" style="62" customWidth="1"/>
    <col min="8" max="8" width="9.140625" style="61"/>
    <col min="9" max="9" width="10" style="61" customWidth="1"/>
    <col min="10" max="10" width="7" style="62" customWidth="1"/>
    <col min="11" max="11" width="20" style="62" bestFit="1" customWidth="1"/>
    <col min="12" max="16384" width="9.140625" style="62"/>
  </cols>
  <sheetData>
    <row r="1" spans="1:11" x14ac:dyDescent="0.25">
      <c r="A1" s="39" t="s">
        <v>255</v>
      </c>
    </row>
    <row r="5" spans="1:11" ht="32.25" customHeight="1" x14ac:dyDescent="0.25">
      <c r="A5" s="28" t="s">
        <v>238</v>
      </c>
      <c r="B5" s="28"/>
      <c r="C5" s="28"/>
      <c r="D5" s="28"/>
      <c r="E5" s="28"/>
      <c r="G5" s="63" t="s">
        <v>238</v>
      </c>
      <c r="H5" s="63"/>
      <c r="I5" s="63"/>
      <c r="J5" s="63"/>
      <c r="K5" s="63"/>
    </row>
    <row r="6" spans="1:11" ht="18" customHeight="1" x14ac:dyDescent="0.25">
      <c r="A6" s="6" t="s">
        <v>150</v>
      </c>
      <c r="B6" s="3"/>
      <c r="C6" s="3"/>
      <c r="D6" s="2"/>
      <c r="E6" s="1"/>
      <c r="G6" s="64" t="s">
        <v>150</v>
      </c>
      <c r="H6" s="65"/>
      <c r="I6" s="65"/>
      <c r="J6" s="66"/>
      <c r="K6" s="99"/>
    </row>
    <row r="7" spans="1:11" x14ac:dyDescent="0.25">
      <c r="A7" s="5" t="s">
        <v>4</v>
      </c>
      <c r="B7" s="3" t="s">
        <v>1</v>
      </c>
      <c r="C7" s="11">
        <v>10000</v>
      </c>
      <c r="D7" s="2" t="s">
        <v>30</v>
      </c>
      <c r="E7" s="1"/>
      <c r="G7" s="67" t="s">
        <v>4</v>
      </c>
      <c r="H7" s="65" t="s">
        <v>1</v>
      </c>
      <c r="I7" s="24">
        <v>10000</v>
      </c>
      <c r="J7" s="66" t="s">
        <v>30</v>
      </c>
      <c r="K7" s="99"/>
    </row>
    <row r="8" spans="1:11" ht="16.5" x14ac:dyDescent="0.3">
      <c r="A8" s="5" t="s">
        <v>239</v>
      </c>
      <c r="B8" s="3" t="s">
        <v>1</v>
      </c>
      <c r="C8" s="3">
        <v>0</v>
      </c>
      <c r="D8" s="2" t="s">
        <v>122</v>
      </c>
      <c r="E8" s="1"/>
      <c r="G8" s="67" t="s">
        <v>239</v>
      </c>
      <c r="H8" s="65" t="s">
        <v>1</v>
      </c>
      <c r="I8" s="12">
        <v>0</v>
      </c>
      <c r="J8" s="66" t="s">
        <v>122</v>
      </c>
      <c r="K8" s="99"/>
    </row>
    <row r="9" spans="1:11" x14ac:dyDescent="0.25">
      <c r="A9" s="5" t="s">
        <v>11</v>
      </c>
      <c r="B9" s="3" t="s">
        <v>1</v>
      </c>
      <c r="C9" s="3">
        <v>10</v>
      </c>
      <c r="D9" s="2"/>
      <c r="E9" s="1"/>
      <c r="G9" s="67" t="s">
        <v>11</v>
      </c>
      <c r="H9" s="65" t="s">
        <v>1</v>
      </c>
      <c r="I9" s="12">
        <v>10</v>
      </c>
      <c r="J9" s="66"/>
      <c r="K9" s="99"/>
    </row>
    <row r="10" spans="1:11" x14ac:dyDescent="0.25">
      <c r="A10" s="5" t="s">
        <v>10</v>
      </c>
      <c r="B10" s="3" t="s">
        <v>1</v>
      </c>
      <c r="C10" s="3">
        <v>1.1499999999999999</v>
      </c>
      <c r="D10" s="2"/>
      <c r="E10" s="1"/>
      <c r="G10" s="67" t="s">
        <v>10</v>
      </c>
      <c r="H10" s="65" t="s">
        <v>1</v>
      </c>
      <c r="I10" s="12">
        <v>1.1499999999999999</v>
      </c>
      <c r="J10" s="66"/>
      <c r="K10" s="99"/>
    </row>
    <row r="11" spans="1:11" x14ac:dyDescent="0.25">
      <c r="A11" s="6" t="s">
        <v>243</v>
      </c>
      <c r="B11" s="3"/>
      <c r="C11" s="3"/>
      <c r="D11" s="2"/>
      <c r="E11" s="1"/>
      <c r="G11" s="108" t="s">
        <v>243</v>
      </c>
      <c r="H11" s="65"/>
      <c r="I11" s="65"/>
      <c r="J11" s="66"/>
      <c r="K11" s="99"/>
    </row>
    <row r="12" spans="1:11" ht="16.5" x14ac:dyDescent="0.3">
      <c r="A12" s="5" t="s">
        <v>240</v>
      </c>
      <c r="B12" s="3" t="s">
        <v>1</v>
      </c>
      <c r="C12" s="3">
        <v>230</v>
      </c>
      <c r="D12" s="2" t="s">
        <v>122</v>
      </c>
      <c r="E12" s="2" t="s">
        <v>241</v>
      </c>
      <c r="G12" s="67" t="s">
        <v>240</v>
      </c>
      <c r="H12" s="65" t="s">
        <v>1</v>
      </c>
      <c r="I12" s="12">
        <v>230</v>
      </c>
      <c r="J12" s="66" t="s">
        <v>122</v>
      </c>
      <c r="K12" s="66" t="s">
        <v>241</v>
      </c>
    </row>
    <row r="13" spans="1:11" x14ac:dyDescent="0.25">
      <c r="A13" s="2"/>
      <c r="B13" s="3"/>
      <c r="C13" s="3"/>
      <c r="D13" s="9"/>
      <c r="E13" s="10"/>
      <c r="F13" s="69"/>
      <c r="G13" s="66"/>
      <c r="H13" s="65"/>
      <c r="I13" s="65"/>
      <c r="J13" s="109"/>
      <c r="K13" s="110"/>
    </row>
    <row r="14" spans="1:11" x14ac:dyDescent="0.25">
      <c r="A14" s="79"/>
      <c r="B14" s="76"/>
      <c r="C14" s="76"/>
      <c r="D14" s="111"/>
      <c r="E14" s="112"/>
      <c r="F14" s="113"/>
      <c r="G14" s="114"/>
      <c r="H14" s="111"/>
      <c r="I14" s="111"/>
      <c r="J14" s="111"/>
      <c r="K14" s="112"/>
    </row>
    <row r="15" spans="1:11" x14ac:dyDescent="0.25">
      <c r="A15" s="75"/>
      <c r="B15" s="76"/>
      <c r="C15" s="76"/>
      <c r="D15" s="111"/>
      <c r="E15" s="112"/>
      <c r="F15" s="113"/>
      <c r="G15" s="115"/>
      <c r="H15" s="111"/>
      <c r="I15" s="116"/>
      <c r="J15" s="111"/>
      <c r="K15" s="112"/>
    </row>
    <row r="16" spans="1:11" x14ac:dyDescent="0.25">
      <c r="A16" s="40" t="s">
        <v>260</v>
      </c>
      <c r="B16" s="111"/>
      <c r="C16" s="111"/>
      <c r="D16" s="111"/>
      <c r="E16" s="112"/>
      <c r="F16" s="113"/>
      <c r="G16" s="114"/>
      <c r="H16" s="111"/>
      <c r="I16" s="116"/>
      <c r="J16" s="111"/>
      <c r="K16" s="112"/>
    </row>
    <row r="17" spans="1:11" x14ac:dyDescent="0.25">
      <c r="A17" s="40" t="s">
        <v>261</v>
      </c>
      <c r="B17" s="111"/>
      <c r="C17" s="111"/>
      <c r="D17" s="111"/>
      <c r="E17" s="112"/>
      <c r="F17" s="113"/>
      <c r="G17" s="114"/>
      <c r="H17" s="111"/>
      <c r="I17" s="116"/>
      <c r="J17" s="111"/>
      <c r="K17" s="112"/>
    </row>
    <row r="18" spans="1:11" x14ac:dyDescent="0.25">
      <c r="A18" s="40" t="s">
        <v>262</v>
      </c>
      <c r="B18" s="111"/>
      <c r="C18" s="111"/>
      <c r="D18" s="111"/>
      <c r="E18" s="112"/>
      <c r="F18" s="113"/>
      <c r="G18" s="115"/>
      <c r="H18" s="111"/>
      <c r="I18" s="116"/>
      <c r="J18" s="111"/>
      <c r="K18" s="112"/>
    </row>
    <row r="19" spans="1:11" x14ac:dyDescent="0.25">
      <c r="A19" s="40" t="s">
        <v>263</v>
      </c>
      <c r="B19" s="117"/>
      <c r="C19" s="118"/>
      <c r="D19" s="117"/>
      <c r="E19" s="119"/>
      <c r="F19" s="120"/>
      <c r="G19" s="121"/>
      <c r="H19" s="117"/>
      <c r="I19" s="118"/>
      <c r="J19" s="117"/>
      <c r="K19" s="119"/>
    </row>
    <row r="20" spans="1:11" x14ac:dyDescent="0.25">
      <c r="A20" s="41" t="s">
        <v>264</v>
      </c>
      <c r="B20" s="117"/>
      <c r="C20" s="122"/>
      <c r="D20" s="117"/>
      <c r="E20" s="119"/>
      <c r="F20" s="120"/>
      <c r="G20" s="123"/>
      <c r="H20" s="117"/>
      <c r="I20" s="117"/>
      <c r="J20" s="121"/>
      <c r="K20" s="124"/>
    </row>
    <row r="21" spans="1:11" x14ac:dyDescent="0.25">
      <c r="A21" s="79"/>
      <c r="B21" s="76"/>
      <c r="C21" s="76"/>
      <c r="D21" s="76"/>
      <c r="E21" s="125"/>
      <c r="F21" s="78"/>
      <c r="G21" s="75"/>
      <c r="H21" s="76"/>
      <c r="I21" s="76"/>
      <c r="J21" s="79"/>
      <c r="K21" s="126"/>
    </row>
    <row r="22" spans="1:11" x14ac:dyDescent="0.25">
      <c r="A22" s="75"/>
      <c r="B22" s="76"/>
      <c r="C22" s="77"/>
      <c r="D22" s="76"/>
      <c r="E22" s="125"/>
      <c r="F22" s="78"/>
      <c r="G22" s="75"/>
      <c r="H22" s="76"/>
      <c r="I22" s="76"/>
      <c r="J22" s="79"/>
      <c r="K22" s="126"/>
    </row>
    <row r="23" spans="1:11" x14ac:dyDescent="0.25">
      <c r="A23" s="79"/>
      <c r="B23" s="76"/>
      <c r="C23" s="77"/>
      <c r="D23" s="76"/>
      <c r="E23" s="125"/>
      <c r="F23" s="78"/>
      <c r="G23" s="75"/>
      <c r="H23" s="76"/>
      <c r="I23" s="76"/>
      <c r="J23" s="79"/>
      <c r="K23" s="126"/>
    </row>
    <row r="24" spans="1:11" x14ac:dyDescent="0.25">
      <c r="A24" s="82"/>
      <c r="B24" s="82"/>
      <c r="C24" s="76"/>
      <c r="D24" s="76"/>
      <c r="E24" s="125"/>
      <c r="F24" s="78"/>
      <c r="G24" s="75"/>
      <c r="H24" s="76"/>
      <c r="I24" s="76"/>
      <c r="J24" s="79"/>
      <c r="K24" s="126"/>
    </row>
    <row r="25" spans="1:11" x14ac:dyDescent="0.25">
      <c r="A25" s="79"/>
      <c r="B25" s="76"/>
      <c r="C25" s="76"/>
      <c r="D25" s="76"/>
      <c r="E25" s="125"/>
      <c r="F25" s="78"/>
      <c r="G25" s="75"/>
      <c r="H25" s="76"/>
      <c r="I25" s="76"/>
      <c r="J25" s="79"/>
      <c r="K25" s="126"/>
    </row>
    <row r="26" spans="1:11" x14ac:dyDescent="0.25">
      <c r="A26" s="75"/>
      <c r="B26" s="76"/>
      <c r="C26" s="77"/>
      <c r="D26" s="76"/>
      <c r="E26" s="125"/>
      <c r="F26" s="78"/>
      <c r="G26" s="75"/>
      <c r="H26" s="76"/>
      <c r="I26" s="76"/>
      <c r="J26" s="79"/>
      <c r="K26" s="126"/>
    </row>
    <row r="27" spans="1:11" x14ac:dyDescent="0.25">
      <c r="A27" s="75"/>
      <c r="B27" s="76"/>
      <c r="C27" s="76"/>
      <c r="D27" s="79"/>
      <c r="E27" s="126"/>
      <c r="F27" s="78"/>
      <c r="G27" s="75"/>
      <c r="H27" s="76"/>
      <c r="I27" s="76"/>
      <c r="J27" s="79"/>
      <c r="K27" s="126"/>
    </row>
    <row r="28" spans="1:11" x14ac:dyDescent="0.25">
      <c r="A28" s="79"/>
      <c r="B28" s="76"/>
      <c r="C28" s="76"/>
      <c r="D28" s="76"/>
      <c r="E28" s="125"/>
      <c r="F28" s="78"/>
      <c r="G28" s="75"/>
      <c r="H28" s="76"/>
      <c r="I28" s="76"/>
      <c r="J28" s="79"/>
      <c r="K28" s="126"/>
    </row>
    <row r="29" spans="1:11" x14ac:dyDescent="0.25">
      <c r="A29" s="79"/>
      <c r="B29" s="76"/>
      <c r="C29" s="76"/>
      <c r="D29" s="76"/>
      <c r="E29" s="125"/>
      <c r="F29" s="78"/>
      <c r="G29" s="75"/>
      <c r="H29" s="76"/>
      <c r="I29" s="76"/>
      <c r="J29" s="79"/>
      <c r="K29" s="126"/>
    </row>
    <row r="30" spans="1:11" x14ac:dyDescent="0.25">
      <c r="A30" s="81"/>
      <c r="B30" s="76"/>
      <c r="C30" s="77"/>
      <c r="D30" s="76"/>
      <c r="E30" s="125"/>
      <c r="F30" s="78"/>
      <c r="G30" s="75"/>
      <c r="H30" s="76"/>
      <c r="I30" s="76"/>
      <c r="J30" s="79"/>
      <c r="K30" s="126"/>
    </row>
    <row r="31" spans="1:11" x14ac:dyDescent="0.25">
      <c r="A31" s="75"/>
      <c r="B31" s="76"/>
      <c r="C31" s="76"/>
      <c r="D31" s="76"/>
      <c r="E31" s="125"/>
      <c r="F31" s="78"/>
      <c r="G31" s="75"/>
      <c r="H31" s="76"/>
      <c r="I31" s="76"/>
      <c r="J31" s="79"/>
      <c r="K31" s="126"/>
    </row>
    <row r="32" spans="1:11" x14ac:dyDescent="0.25">
      <c r="A32" s="82"/>
      <c r="B32" s="82"/>
      <c r="C32" s="76"/>
      <c r="D32" s="76"/>
      <c r="E32" s="125"/>
      <c r="F32" s="78"/>
      <c r="G32" s="75"/>
      <c r="H32" s="76"/>
      <c r="I32" s="76"/>
      <c r="J32" s="79"/>
      <c r="K32" s="126"/>
    </row>
    <row r="33" spans="1:11" x14ac:dyDescent="0.25">
      <c r="A33" s="79"/>
      <c r="B33" s="76"/>
      <c r="C33" s="76"/>
      <c r="D33" s="76"/>
      <c r="E33" s="125"/>
      <c r="F33" s="78"/>
      <c r="G33" s="75"/>
      <c r="H33" s="76"/>
      <c r="I33" s="76"/>
      <c r="J33" s="79"/>
      <c r="K33" s="126"/>
    </row>
    <row r="34" spans="1:11" x14ac:dyDescent="0.25">
      <c r="A34" s="75"/>
      <c r="B34" s="76"/>
      <c r="C34" s="76"/>
      <c r="D34" s="76"/>
      <c r="E34" s="125"/>
      <c r="F34" s="78"/>
      <c r="G34" s="75"/>
      <c r="H34" s="76"/>
      <c r="I34" s="76"/>
      <c r="J34" s="79"/>
      <c r="K34" s="126"/>
    </row>
    <row r="35" spans="1:11" x14ac:dyDescent="0.25">
      <c r="A35" s="75"/>
      <c r="B35" s="76"/>
      <c r="C35" s="76"/>
      <c r="D35" s="76"/>
      <c r="E35" s="125"/>
      <c r="F35" s="78"/>
      <c r="G35" s="75"/>
      <c r="H35" s="76"/>
      <c r="I35" s="76"/>
      <c r="J35" s="79"/>
      <c r="K35" s="126"/>
    </row>
    <row r="36" spans="1:11" x14ac:dyDescent="0.25">
      <c r="A36" s="75"/>
      <c r="B36" s="76"/>
      <c r="C36" s="76"/>
      <c r="D36" s="76"/>
      <c r="E36" s="127"/>
      <c r="F36" s="78"/>
      <c r="G36" s="75"/>
      <c r="H36" s="76"/>
      <c r="I36" s="76"/>
      <c r="J36" s="79"/>
      <c r="K36" s="126"/>
    </row>
    <row r="37" spans="1:11" x14ac:dyDescent="0.25">
      <c r="A37" s="75"/>
      <c r="B37" s="76"/>
      <c r="C37" s="76"/>
      <c r="D37" s="76"/>
      <c r="E37" s="125"/>
      <c r="F37" s="78"/>
      <c r="G37" s="75"/>
      <c r="H37" s="76"/>
      <c r="I37" s="76"/>
      <c r="J37" s="79"/>
      <c r="K37" s="126"/>
    </row>
    <row r="38" spans="1:11" x14ac:dyDescent="0.25">
      <c r="A38" s="82"/>
      <c r="B38" s="82"/>
      <c r="C38" s="76"/>
      <c r="D38" s="76"/>
      <c r="E38" s="125"/>
      <c r="F38" s="78"/>
      <c r="G38" s="75"/>
      <c r="H38" s="76"/>
      <c r="I38" s="76"/>
      <c r="J38" s="79"/>
      <c r="K38" s="126"/>
    </row>
    <row r="39" spans="1:11" x14ac:dyDescent="0.25">
      <c r="A39" s="79"/>
      <c r="B39" s="76"/>
      <c r="C39" s="76"/>
      <c r="D39" s="76"/>
      <c r="E39" s="125"/>
      <c r="F39" s="78"/>
      <c r="G39" s="75"/>
      <c r="H39" s="76"/>
      <c r="I39" s="76"/>
      <c r="J39" s="79"/>
      <c r="K39" s="126"/>
    </row>
    <row r="40" spans="1:11" x14ac:dyDescent="0.25">
      <c r="A40" s="75"/>
      <c r="B40" s="76"/>
      <c r="C40" s="76"/>
      <c r="D40" s="76"/>
      <c r="E40" s="125"/>
      <c r="F40" s="78"/>
      <c r="G40" s="75"/>
      <c r="H40" s="76"/>
      <c r="I40" s="76"/>
      <c r="J40" s="79"/>
      <c r="K40" s="126"/>
    </row>
    <row r="41" spans="1:11" x14ac:dyDescent="0.25">
      <c r="A41" s="75"/>
      <c r="B41" s="76"/>
      <c r="C41" s="76"/>
      <c r="D41" s="76"/>
      <c r="E41" s="125"/>
      <c r="F41" s="78"/>
      <c r="G41" s="75"/>
      <c r="H41" s="76"/>
      <c r="I41" s="76"/>
      <c r="J41" s="79"/>
      <c r="K41" s="126"/>
    </row>
    <row r="42" spans="1:11" x14ac:dyDescent="0.25">
      <c r="A42" s="77"/>
      <c r="B42" s="76"/>
      <c r="C42" s="76"/>
      <c r="D42" s="76"/>
      <c r="E42" s="125"/>
      <c r="F42" s="78"/>
      <c r="G42" s="75"/>
      <c r="H42" s="76"/>
      <c r="I42" s="76"/>
      <c r="J42" s="79"/>
      <c r="K42" s="126"/>
    </row>
    <row r="43" spans="1:11" x14ac:dyDescent="0.25">
      <c r="A43" s="75"/>
      <c r="B43" s="76"/>
      <c r="C43" s="76"/>
      <c r="D43" s="76"/>
      <c r="E43" s="125"/>
      <c r="F43" s="78"/>
      <c r="G43" s="75"/>
      <c r="H43" s="76"/>
      <c r="I43" s="76"/>
      <c r="J43" s="79"/>
      <c r="K43" s="126"/>
    </row>
    <row r="44" spans="1:11" x14ac:dyDescent="0.25">
      <c r="A44" s="75"/>
      <c r="B44" s="76"/>
      <c r="C44" s="76"/>
      <c r="D44" s="76"/>
      <c r="E44" s="127"/>
      <c r="F44" s="78"/>
      <c r="G44" s="75"/>
      <c r="H44" s="76"/>
      <c r="I44" s="76"/>
      <c r="J44" s="79"/>
      <c r="K44" s="126"/>
    </row>
    <row r="45" spans="1:11" x14ac:dyDescent="0.25">
      <c r="A45" s="75"/>
      <c r="B45" s="76"/>
      <c r="C45" s="76"/>
      <c r="D45" s="79"/>
      <c r="E45" s="126"/>
      <c r="F45" s="78"/>
      <c r="G45" s="75"/>
      <c r="H45" s="76"/>
      <c r="I45" s="76"/>
      <c r="J45" s="79"/>
      <c r="K45" s="126"/>
    </row>
    <row r="46" spans="1:11" x14ac:dyDescent="0.25">
      <c r="A46" s="75"/>
      <c r="B46" s="76"/>
      <c r="C46" s="76"/>
      <c r="D46" s="79"/>
      <c r="E46" s="126"/>
      <c r="F46" s="78"/>
      <c r="G46" s="75"/>
      <c r="H46" s="76"/>
      <c r="I46" s="76"/>
      <c r="J46" s="79"/>
      <c r="K46" s="126"/>
    </row>
    <row r="47" spans="1:11" x14ac:dyDescent="0.25">
      <c r="A47" s="83"/>
      <c r="B47" s="83"/>
      <c r="C47" s="84"/>
      <c r="D47" s="85"/>
      <c r="E47" s="128"/>
      <c r="F47" s="78"/>
      <c r="G47" s="86"/>
      <c r="H47" s="86"/>
      <c r="I47" s="84"/>
      <c r="J47" s="85"/>
      <c r="K47" s="128"/>
    </row>
    <row r="48" spans="1:11" x14ac:dyDescent="0.25">
      <c r="A48" s="85"/>
      <c r="B48" s="87"/>
      <c r="C48" s="87"/>
      <c r="D48" s="85"/>
      <c r="E48" s="128"/>
      <c r="F48" s="78"/>
      <c r="G48" s="85"/>
      <c r="H48" s="87"/>
      <c r="I48" s="87"/>
      <c r="J48" s="85"/>
      <c r="K48" s="128"/>
    </row>
    <row r="49" spans="1:11" x14ac:dyDescent="0.25">
      <c r="A49" s="88"/>
      <c r="B49" s="87"/>
      <c r="C49" s="87"/>
      <c r="D49" s="87"/>
      <c r="E49" s="129"/>
      <c r="F49" s="78"/>
      <c r="G49" s="88"/>
      <c r="H49" s="87"/>
      <c r="I49" s="87"/>
      <c r="J49" s="87"/>
      <c r="K49" s="129"/>
    </row>
    <row r="50" spans="1:11" x14ac:dyDescent="0.25">
      <c r="A50" s="85"/>
      <c r="B50" s="87"/>
      <c r="C50" s="87"/>
      <c r="D50" s="85"/>
      <c r="E50" s="130"/>
      <c r="F50" s="78"/>
      <c r="G50" s="85"/>
      <c r="H50" s="87"/>
      <c r="I50" s="87"/>
      <c r="J50" s="85"/>
      <c r="K50" s="130"/>
    </row>
    <row r="51" spans="1:11" x14ac:dyDescent="0.25">
      <c r="A51" s="88"/>
      <c r="B51" s="87"/>
      <c r="C51" s="87"/>
      <c r="D51" s="87"/>
      <c r="E51" s="84"/>
      <c r="F51" s="78"/>
      <c r="G51" s="88"/>
      <c r="H51" s="87"/>
      <c r="I51" s="87"/>
      <c r="J51" s="87"/>
      <c r="K51" s="84"/>
    </row>
    <row r="52" spans="1:11" x14ac:dyDescent="0.25">
      <c r="A52" s="85"/>
      <c r="B52" s="87"/>
      <c r="C52" s="87"/>
      <c r="D52" s="85"/>
      <c r="E52" s="84"/>
      <c r="F52" s="78"/>
      <c r="G52" s="85"/>
      <c r="H52" s="87"/>
      <c r="I52" s="87"/>
      <c r="J52" s="85"/>
      <c r="K52" s="84"/>
    </row>
    <row r="53" spans="1:11" x14ac:dyDescent="0.25">
      <c r="A53" s="88"/>
      <c r="B53" s="87"/>
      <c r="C53" s="87"/>
      <c r="D53" s="87"/>
      <c r="E53" s="131"/>
      <c r="F53" s="78"/>
      <c r="G53" s="88"/>
      <c r="H53" s="87"/>
      <c r="I53" s="87"/>
      <c r="J53" s="87"/>
      <c r="K53" s="131"/>
    </row>
    <row r="54" spans="1:11" x14ac:dyDescent="0.25">
      <c r="A54" s="85"/>
      <c r="B54" s="87"/>
      <c r="C54" s="87"/>
      <c r="D54" s="85"/>
      <c r="E54" s="131"/>
      <c r="F54" s="78"/>
      <c r="G54" s="85"/>
      <c r="H54" s="87"/>
      <c r="I54" s="87"/>
      <c r="J54" s="85"/>
      <c r="K54" s="131"/>
    </row>
    <row r="55" spans="1:11" x14ac:dyDescent="0.25">
      <c r="A55" s="88"/>
      <c r="B55" s="87"/>
      <c r="C55" s="87"/>
      <c r="D55" s="87"/>
      <c r="E55" s="132"/>
      <c r="F55" s="78"/>
      <c r="G55" s="88"/>
      <c r="H55" s="87"/>
      <c r="I55" s="87"/>
      <c r="J55" s="87"/>
      <c r="K55" s="132"/>
    </row>
    <row r="56" spans="1:11" x14ac:dyDescent="0.25">
      <c r="A56" s="88"/>
      <c r="B56" s="87"/>
      <c r="C56" s="87"/>
      <c r="D56" s="85"/>
      <c r="E56" s="84"/>
      <c r="F56" s="78"/>
      <c r="G56" s="85"/>
      <c r="H56" s="87"/>
      <c r="I56" s="87"/>
      <c r="J56" s="85"/>
      <c r="K56" s="84"/>
    </row>
    <row r="57" spans="1:11" x14ac:dyDescent="0.25">
      <c r="A57" s="89"/>
      <c r="B57" s="90"/>
      <c r="C57" s="91"/>
      <c r="D57" s="90"/>
      <c r="E57" s="133"/>
      <c r="F57" s="78"/>
      <c r="G57" s="89"/>
      <c r="H57" s="90"/>
      <c r="I57" s="91"/>
      <c r="J57" s="90"/>
      <c r="K57" s="133"/>
    </row>
    <row r="58" spans="1:11" x14ac:dyDescent="0.25">
      <c r="A58" s="92"/>
      <c r="B58" s="90"/>
      <c r="C58" s="93"/>
      <c r="D58" s="94"/>
      <c r="E58" s="92"/>
      <c r="F58" s="78"/>
      <c r="G58" s="92"/>
      <c r="H58" s="90"/>
      <c r="I58" s="93"/>
      <c r="J58" s="94"/>
      <c r="K58" s="92"/>
    </row>
  </sheetData>
  <sheetProtection password="E156" sheet="1" objects="1" scenarios="1"/>
  <mergeCells count="8">
    <mergeCell ref="G5:K5"/>
    <mergeCell ref="A24:B24"/>
    <mergeCell ref="A38:B38"/>
    <mergeCell ref="C58:D58"/>
    <mergeCell ref="I58:J58"/>
    <mergeCell ref="G47:H47"/>
    <mergeCell ref="A32:B32"/>
    <mergeCell ref="A5:E5"/>
  </mergeCells>
  <phoneticPr fontId="13" type="noConversion"/>
  <pageMargins left="0.7" right="0.7" top="0.75" bottom="0.75" header="0.3" footer="0.3"/>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zoomScaleNormal="100" workbookViewId="0">
      <selection activeCell="I30" sqref="I30"/>
    </sheetView>
  </sheetViews>
  <sheetFormatPr defaultColWidth="9.140625" defaultRowHeight="15" x14ac:dyDescent="0.25"/>
  <cols>
    <col min="1" max="1" width="13.42578125" style="62" customWidth="1"/>
    <col min="2" max="2" width="7.85546875" style="61" customWidth="1"/>
    <col min="3" max="3" width="6.42578125" style="61" bestFit="1" customWidth="1"/>
    <col min="4" max="4" width="6.42578125" style="62" bestFit="1" customWidth="1"/>
    <col min="5" max="5" width="19.42578125" style="62" bestFit="1" customWidth="1"/>
    <col min="6" max="6" width="9.140625" style="62"/>
    <col min="7" max="7" width="14.28515625" style="62" customWidth="1"/>
    <col min="8" max="8" width="6.28515625" style="61" customWidth="1"/>
    <col min="9" max="9" width="6.42578125" style="61" bestFit="1" customWidth="1"/>
    <col min="10" max="10" width="6.42578125" style="62" bestFit="1" customWidth="1"/>
    <col min="11" max="11" width="19.42578125" style="62" bestFit="1" customWidth="1"/>
    <col min="12" max="16384" width="9.140625" style="62"/>
  </cols>
  <sheetData>
    <row r="1" spans="1:11" x14ac:dyDescent="0.25">
      <c r="A1" s="39" t="s">
        <v>255</v>
      </c>
    </row>
    <row r="5" spans="1:11" ht="15" customHeight="1" x14ac:dyDescent="0.25">
      <c r="A5" s="27" t="s">
        <v>254</v>
      </c>
      <c r="B5" s="27"/>
      <c r="C5" s="27"/>
      <c r="D5" s="27"/>
      <c r="E5" s="27"/>
      <c r="G5" s="134" t="s">
        <v>254</v>
      </c>
      <c r="H5" s="134"/>
      <c r="I5" s="134"/>
      <c r="J5" s="134"/>
      <c r="K5" s="134"/>
    </row>
    <row r="6" spans="1:11" ht="24" customHeight="1" x14ac:dyDescent="0.25">
      <c r="A6" s="6" t="s">
        <v>150</v>
      </c>
      <c r="B6" s="3"/>
      <c r="C6" s="3"/>
      <c r="D6" s="2"/>
      <c r="E6" s="1"/>
      <c r="G6" s="64" t="s">
        <v>150</v>
      </c>
      <c r="H6" s="65"/>
      <c r="I6" s="65"/>
      <c r="J6" s="66"/>
      <c r="K6" s="99"/>
    </row>
    <row r="7" spans="1:11" x14ac:dyDescent="0.25">
      <c r="A7" s="5" t="s">
        <v>47</v>
      </c>
      <c r="B7" s="3" t="s">
        <v>1</v>
      </c>
      <c r="C7" s="11">
        <v>1000</v>
      </c>
      <c r="D7" s="2" t="s">
        <v>31</v>
      </c>
      <c r="E7" s="1"/>
      <c r="G7" s="67" t="s">
        <v>47</v>
      </c>
      <c r="H7" s="65" t="s">
        <v>1</v>
      </c>
      <c r="I7" s="24">
        <v>1000</v>
      </c>
      <c r="J7" s="66" t="s">
        <v>31</v>
      </c>
      <c r="K7" s="99"/>
    </row>
    <row r="8" spans="1:11" x14ac:dyDescent="0.25">
      <c r="A8" s="5" t="s">
        <v>36</v>
      </c>
      <c r="B8" s="3" t="s">
        <v>1</v>
      </c>
      <c r="C8" s="11">
        <v>70000</v>
      </c>
      <c r="D8" s="2" t="s">
        <v>32</v>
      </c>
      <c r="E8" s="1"/>
      <c r="G8" s="67" t="s">
        <v>36</v>
      </c>
      <c r="H8" s="65" t="s">
        <v>1</v>
      </c>
      <c r="I8" s="24">
        <v>70000</v>
      </c>
      <c r="J8" s="66" t="s">
        <v>32</v>
      </c>
      <c r="K8" s="135"/>
    </row>
    <row r="9" spans="1:11" x14ac:dyDescent="0.25">
      <c r="A9" s="6" t="s">
        <v>243</v>
      </c>
      <c r="B9" s="3"/>
      <c r="C9" s="11"/>
      <c r="D9" s="2"/>
      <c r="E9" s="1"/>
      <c r="G9" s="64" t="s">
        <v>243</v>
      </c>
      <c r="H9" s="65"/>
      <c r="I9" s="72"/>
      <c r="J9" s="66"/>
      <c r="K9" s="135"/>
    </row>
    <row r="10" spans="1:11" x14ac:dyDescent="0.25">
      <c r="A10" s="5" t="s">
        <v>8</v>
      </c>
      <c r="B10" s="3" t="s">
        <v>1</v>
      </c>
      <c r="C10" s="11">
        <v>3000</v>
      </c>
      <c r="D10" s="2" t="s">
        <v>22</v>
      </c>
      <c r="E10" s="21" t="s">
        <v>242</v>
      </c>
      <c r="G10" s="67" t="s">
        <v>8</v>
      </c>
      <c r="H10" s="65" t="s">
        <v>1</v>
      </c>
      <c r="I10" s="24">
        <v>3000</v>
      </c>
      <c r="J10" s="66" t="s">
        <v>22</v>
      </c>
      <c r="K10" s="100" t="s">
        <v>242</v>
      </c>
    </row>
    <row r="11" spans="1:11" x14ac:dyDescent="0.25">
      <c r="A11" s="29"/>
      <c r="B11" s="29"/>
      <c r="C11" s="29"/>
      <c r="D11" s="29"/>
      <c r="E11" s="29"/>
      <c r="F11" s="69"/>
      <c r="G11" s="136"/>
      <c r="H11" s="136"/>
      <c r="I11" s="136"/>
      <c r="J11" s="136"/>
      <c r="K11" s="136"/>
    </row>
    <row r="12" spans="1:11" x14ac:dyDescent="0.25">
      <c r="A12" s="137"/>
      <c r="B12" s="138"/>
      <c r="C12" s="138"/>
      <c r="D12" s="111"/>
      <c r="E12" s="112"/>
      <c r="F12" s="113"/>
      <c r="G12" s="114"/>
      <c r="H12" s="111"/>
      <c r="I12" s="116"/>
      <c r="J12" s="111"/>
      <c r="K12" s="116"/>
    </row>
    <row r="13" spans="1:11" x14ac:dyDescent="0.25">
      <c r="A13" s="139"/>
      <c r="B13" s="138"/>
      <c r="C13" s="138"/>
      <c r="D13" s="111"/>
      <c r="E13" s="112"/>
      <c r="F13" s="113"/>
      <c r="G13" s="115"/>
      <c r="H13" s="111"/>
      <c r="I13" s="116"/>
      <c r="J13" s="111"/>
      <c r="K13" s="116"/>
    </row>
    <row r="14" spans="1:11" x14ac:dyDescent="0.25">
      <c r="A14" s="40" t="s">
        <v>260</v>
      </c>
      <c r="B14" s="111"/>
      <c r="C14" s="111"/>
      <c r="D14" s="111"/>
      <c r="E14" s="112"/>
      <c r="F14" s="113"/>
      <c r="G14" s="114"/>
      <c r="H14" s="111"/>
      <c r="I14" s="111"/>
      <c r="J14" s="111"/>
      <c r="K14" s="116"/>
    </row>
    <row r="15" spans="1:11" x14ac:dyDescent="0.25">
      <c r="A15" s="40" t="s">
        <v>261</v>
      </c>
      <c r="B15" s="111"/>
      <c r="C15" s="111"/>
      <c r="D15" s="111"/>
      <c r="E15" s="112"/>
      <c r="F15" s="113"/>
      <c r="G15" s="115"/>
      <c r="H15" s="111"/>
      <c r="I15" s="116"/>
      <c r="J15" s="111"/>
      <c r="K15" s="116"/>
    </row>
    <row r="16" spans="1:11" x14ac:dyDescent="0.25">
      <c r="A16" s="40" t="s">
        <v>262</v>
      </c>
      <c r="B16" s="111"/>
      <c r="C16" s="111"/>
      <c r="D16" s="111"/>
      <c r="E16" s="112"/>
      <c r="F16" s="113"/>
      <c r="G16" s="114"/>
      <c r="H16" s="111"/>
      <c r="I16" s="116"/>
      <c r="J16" s="111"/>
      <c r="K16" s="116"/>
    </row>
    <row r="17" spans="1:11" x14ac:dyDescent="0.25">
      <c r="A17" s="40" t="s">
        <v>263</v>
      </c>
      <c r="B17" s="111"/>
      <c r="C17" s="111"/>
      <c r="D17" s="111"/>
      <c r="E17" s="112"/>
      <c r="F17" s="113"/>
      <c r="G17" s="114"/>
      <c r="H17" s="111"/>
      <c r="I17" s="116"/>
      <c r="J17" s="111"/>
      <c r="K17" s="116"/>
    </row>
    <row r="18" spans="1:11" x14ac:dyDescent="0.25">
      <c r="A18" s="41" t="s">
        <v>264</v>
      </c>
      <c r="B18" s="111"/>
      <c r="C18" s="111"/>
      <c r="D18" s="111"/>
      <c r="E18" s="112"/>
      <c r="F18" s="113"/>
      <c r="G18" s="115"/>
      <c r="H18" s="111"/>
      <c r="I18" s="116"/>
      <c r="J18" s="111"/>
      <c r="K18" s="116"/>
    </row>
    <row r="19" spans="1:11" x14ac:dyDescent="0.25">
      <c r="A19" s="121"/>
      <c r="B19" s="117"/>
      <c r="C19" s="118"/>
      <c r="D19" s="117"/>
      <c r="E19" s="119"/>
      <c r="F19" s="120"/>
      <c r="G19" s="121"/>
      <c r="H19" s="117"/>
      <c r="I19" s="118"/>
      <c r="J19" s="117"/>
      <c r="K19" s="118"/>
    </row>
    <row r="20" spans="1:11" x14ac:dyDescent="0.25">
      <c r="A20" s="118"/>
      <c r="B20" s="117"/>
      <c r="C20" s="122"/>
      <c r="D20" s="117"/>
      <c r="E20" s="119"/>
      <c r="F20" s="120"/>
      <c r="G20" s="123"/>
      <c r="H20" s="117"/>
      <c r="I20" s="117"/>
      <c r="J20" s="121"/>
      <c r="K20" s="118"/>
    </row>
    <row r="21" spans="1:11" x14ac:dyDescent="0.25">
      <c r="A21" s="79"/>
      <c r="B21" s="76"/>
      <c r="C21" s="76"/>
      <c r="D21" s="76"/>
      <c r="E21" s="125"/>
      <c r="F21" s="78"/>
      <c r="G21" s="75"/>
      <c r="H21" s="76"/>
      <c r="I21" s="76"/>
      <c r="J21" s="79"/>
      <c r="K21" s="77"/>
    </row>
    <row r="22" spans="1:11" x14ac:dyDescent="0.25">
      <c r="A22" s="75"/>
      <c r="B22" s="76"/>
      <c r="C22" s="77"/>
      <c r="D22" s="76"/>
      <c r="E22" s="125"/>
      <c r="F22" s="78"/>
      <c r="G22" s="75"/>
      <c r="H22" s="76"/>
      <c r="I22" s="76"/>
      <c r="J22" s="79"/>
      <c r="K22" s="77"/>
    </row>
    <row r="23" spans="1:11" x14ac:dyDescent="0.25">
      <c r="A23" s="79"/>
      <c r="B23" s="76"/>
      <c r="C23" s="77"/>
      <c r="D23" s="76"/>
      <c r="E23" s="125"/>
      <c r="F23" s="78"/>
      <c r="G23" s="75"/>
      <c r="H23" s="76"/>
      <c r="I23" s="76"/>
      <c r="J23" s="79"/>
      <c r="K23" s="77"/>
    </row>
    <row r="24" spans="1:11" x14ac:dyDescent="0.25">
      <c r="A24" s="82"/>
      <c r="B24" s="82"/>
      <c r="C24" s="76"/>
      <c r="D24" s="76"/>
      <c r="E24" s="125"/>
      <c r="F24" s="78"/>
      <c r="G24" s="75"/>
      <c r="H24" s="76"/>
      <c r="I24" s="76"/>
      <c r="J24" s="79"/>
      <c r="K24" s="77"/>
    </row>
    <row r="25" spans="1:11" x14ac:dyDescent="0.25">
      <c r="A25" s="79"/>
      <c r="B25" s="76"/>
      <c r="C25" s="76"/>
      <c r="D25" s="76"/>
      <c r="E25" s="125"/>
      <c r="F25" s="78"/>
      <c r="G25" s="75"/>
      <c r="H25" s="76"/>
      <c r="I25" s="76"/>
      <c r="J25" s="79"/>
      <c r="K25" s="77"/>
    </row>
    <row r="26" spans="1:11" x14ac:dyDescent="0.25">
      <c r="A26" s="75"/>
      <c r="B26" s="76"/>
      <c r="C26" s="77"/>
      <c r="D26" s="76"/>
      <c r="E26" s="125"/>
      <c r="F26" s="78"/>
      <c r="G26" s="75"/>
      <c r="H26" s="76"/>
      <c r="I26" s="76"/>
      <c r="J26" s="79"/>
      <c r="K26" s="77"/>
    </row>
    <row r="27" spans="1:11" x14ac:dyDescent="0.25">
      <c r="A27" s="75"/>
      <c r="B27" s="76"/>
      <c r="C27" s="76"/>
      <c r="D27" s="79"/>
      <c r="E27" s="126"/>
      <c r="F27" s="78"/>
      <c r="G27" s="75"/>
      <c r="H27" s="76"/>
      <c r="I27" s="76"/>
      <c r="J27" s="79"/>
      <c r="K27" s="77"/>
    </row>
    <row r="28" spans="1:11" x14ac:dyDescent="0.25">
      <c r="A28" s="79"/>
      <c r="B28" s="76"/>
      <c r="C28" s="76"/>
      <c r="D28" s="76"/>
      <c r="E28" s="125"/>
      <c r="F28" s="78"/>
      <c r="G28" s="75"/>
      <c r="H28" s="76"/>
      <c r="I28" s="76"/>
      <c r="J28" s="79"/>
      <c r="K28" s="77"/>
    </row>
    <row r="29" spans="1:11" x14ac:dyDescent="0.25">
      <c r="A29" s="79"/>
      <c r="B29" s="76"/>
      <c r="C29" s="76"/>
      <c r="D29" s="76"/>
      <c r="E29" s="125"/>
      <c r="F29" s="78"/>
      <c r="G29" s="75"/>
      <c r="H29" s="76"/>
      <c r="I29" s="76"/>
      <c r="J29" s="79"/>
      <c r="K29" s="77"/>
    </row>
    <row r="30" spans="1:11" x14ac:dyDescent="0.25">
      <c r="A30" s="81"/>
      <c r="B30" s="76"/>
      <c r="C30" s="77"/>
      <c r="D30" s="76"/>
      <c r="E30" s="125"/>
      <c r="F30" s="78"/>
      <c r="G30" s="75"/>
      <c r="H30" s="76"/>
      <c r="I30" s="76"/>
      <c r="J30" s="79"/>
      <c r="K30" s="77"/>
    </row>
    <row r="31" spans="1:11" x14ac:dyDescent="0.25">
      <c r="A31" s="75"/>
      <c r="B31" s="76"/>
      <c r="C31" s="76"/>
      <c r="D31" s="76"/>
      <c r="E31" s="125"/>
      <c r="F31" s="78"/>
      <c r="G31" s="75"/>
      <c r="H31" s="76"/>
      <c r="I31" s="76"/>
      <c r="J31" s="79"/>
      <c r="K31" s="77"/>
    </row>
    <row r="32" spans="1:11" x14ac:dyDescent="0.25">
      <c r="A32" s="82"/>
      <c r="B32" s="82"/>
      <c r="C32" s="76"/>
      <c r="D32" s="76"/>
      <c r="E32" s="125"/>
      <c r="F32" s="78"/>
      <c r="G32" s="75"/>
      <c r="H32" s="76"/>
      <c r="I32" s="76"/>
      <c r="J32" s="79"/>
      <c r="K32" s="77"/>
    </row>
    <row r="33" spans="1:11" x14ac:dyDescent="0.25">
      <c r="A33" s="79"/>
      <c r="B33" s="76"/>
      <c r="C33" s="76"/>
      <c r="D33" s="76"/>
      <c r="E33" s="125"/>
      <c r="F33" s="78"/>
      <c r="G33" s="75"/>
      <c r="H33" s="76"/>
      <c r="I33" s="76"/>
      <c r="J33" s="79"/>
      <c r="K33" s="77"/>
    </row>
    <row r="34" spans="1:11" x14ac:dyDescent="0.25">
      <c r="A34" s="75"/>
      <c r="B34" s="76"/>
      <c r="C34" s="76"/>
      <c r="D34" s="76"/>
      <c r="E34" s="125"/>
      <c r="F34" s="78"/>
      <c r="G34" s="75"/>
      <c r="H34" s="76"/>
      <c r="I34" s="76"/>
      <c r="J34" s="79"/>
      <c r="K34" s="77"/>
    </row>
    <row r="35" spans="1:11" x14ac:dyDescent="0.25">
      <c r="A35" s="75"/>
      <c r="B35" s="76"/>
      <c r="C35" s="76"/>
      <c r="D35" s="76"/>
      <c r="E35" s="125"/>
      <c r="F35" s="78"/>
      <c r="G35" s="75"/>
      <c r="H35" s="76"/>
      <c r="I35" s="76"/>
      <c r="J35" s="79"/>
      <c r="K35" s="77"/>
    </row>
    <row r="36" spans="1:11" x14ac:dyDescent="0.25">
      <c r="A36" s="75"/>
      <c r="B36" s="76"/>
      <c r="C36" s="76"/>
      <c r="D36" s="76"/>
      <c r="E36" s="127"/>
      <c r="F36" s="78"/>
      <c r="G36" s="75"/>
      <c r="H36" s="76"/>
      <c r="I36" s="76"/>
      <c r="J36" s="79"/>
      <c r="K36" s="77"/>
    </row>
    <row r="37" spans="1:11" x14ac:dyDescent="0.25">
      <c r="A37" s="75"/>
      <c r="B37" s="76"/>
      <c r="C37" s="76"/>
      <c r="D37" s="76"/>
      <c r="E37" s="125"/>
      <c r="F37" s="78"/>
      <c r="G37" s="75"/>
      <c r="H37" s="76"/>
      <c r="I37" s="76"/>
      <c r="J37" s="79"/>
      <c r="K37" s="77"/>
    </row>
    <row r="38" spans="1:11" x14ac:dyDescent="0.25">
      <c r="A38" s="82"/>
      <c r="B38" s="82"/>
      <c r="C38" s="76"/>
      <c r="D38" s="76"/>
      <c r="E38" s="125"/>
      <c r="F38" s="78"/>
      <c r="G38" s="75"/>
      <c r="H38" s="76"/>
      <c r="I38" s="76"/>
      <c r="J38" s="79"/>
      <c r="K38" s="77"/>
    </row>
    <row r="39" spans="1:11" x14ac:dyDescent="0.25">
      <c r="A39" s="79"/>
      <c r="B39" s="76"/>
      <c r="C39" s="76"/>
      <c r="D39" s="76"/>
      <c r="E39" s="125"/>
      <c r="F39" s="78"/>
      <c r="G39" s="75"/>
      <c r="H39" s="76"/>
      <c r="I39" s="76"/>
      <c r="J39" s="79"/>
      <c r="K39" s="77"/>
    </row>
    <row r="40" spans="1:11" x14ac:dyDescent="0.25">
      <c r="A40" s="75"/>
      <c r="B40" s="76"/>
      <c r="C40" s="76"/>
      <c r="D40" s="76"/>
      <c r="E40" s="125"/>
      <c r="F40" s="78"/>
      <c r="G40" s="75"/>
      <c r="H40" s="76"/>
      <c r="I40" s="76"/>
      <c r="J40" s="79"/>
      <c r="K40" s="77"/>
    </row>
    <row r="41" spans="1:11" x14ac:dyDescent="0.25">
      <c r="A41" s="75"/>
      <c r="B41" s="76"/>
      <c r="C41" s="76"/>
      <c r="D41" s="76"/>
      <c r="E41" s="125"/>
      <c r="F41" s="78"/>
      <c r="G41" s="75"/>
      <c r="H41" s="76"/>
      <c r="I41" s="76"/>
      <c r="J41" s="79"/>
      <c r="K41" s="77"/>
    </row>
    <row r="42" spans="1:11" x14ac:dyDescent="0.25">
      <c r="A42" s="77"/>
      <c r="B42" s="76"/>
      <c r="C42" s="76"/>
      <c r="D42" s="76"/>
      <c r="E42" s="125"/>
      <c r="F42" s="78"/>
      <c r="G42" s="75"/>
      <c r="H42" s="76"/>
      <c r="I42" s="76"/>
      <c r="J42" s="79"/>
      <c r="K42" s="77"/>
    </row>
    <row r="43" spans="1:11" x14ac:dyDescent="0.25">
      <c r="A43" s="75"/>
      <c r="B43" s="76"/>
      <c r="C43" s="76"/>
      <c r="D43" s="76"/>
      <c r="E43" s="125"/>
      <c r="F43" s="78"/>
      <c r="G43" s="75"/>
      <c r="H43" s="76"/>
      <c r="I43" s="76"/>
      <c r="J43" s="79"/>
      <c r="K43" s="77"/>
    </row>
    <row r="44" spans="1:11" x14ac:dyDescent="0.25">
      <c r="A44" s="75"/>
      <c r="B44" s="76"/>
      <c r="C44" s="76"/>
      <c r="D44" s="76"/>
      <c r="E44" s="127"/>
      <c r="F44" s="78"/>
      <c r="G44" s="75"/>
      <c r="H44" s="76"/>
      <c r="I44" s="76"/>
      <c r="J44" s="79"/>
      <c r="K44" s="77"/>
    </row>
    <row r="45" spans="1:11" x14ac:dyDescent="0.25">
      <c r="A45" s="75"/>
      <c r="B45" s="76"/>
      <c r="C45" s="76"/>
      <c r="D45" s="79"/>
      <c r="E45" s="126"/>
      <c r="F45" s="78"/>
      <c r="G45" s="75"/>
      <c r="H45" s="76"/>
      <c r="I45" s="76"/>
      <c r="J45" s="79"/>
      <c r="K45" s="77"/>
    </row>
    <row r="46" spans="1:11" x14ac:dyDescent="0.25">
      <c r="A46" s="75"/>
      <c r="B46" s="76"/>
      <c r="C46" s="76"/>
      <c r="D46" s="79"/>
      <c r="E46" s="126"/>
      <c r="F46" s="78"/>
      <c r="G46" s="75"/>
      <c r="H46" s="76"/>
      <c r="I46" s="76"/>
      <c r="J46" s="79"/>
      <c r="K46" s="77"/>
    </row>
    <row r="47" spans="1:11" x14ac:dyDescent="0.25">
      <c r="A47" s="83"/>
      <c r="B47" s="83"/>
      <c r="C47" s="84"/>
      <c r="D47" s="85"/>
      <c r="E47" s="128"/>
      <c r="F47" s="78"/>
      <c r="G47" s="86"/>
      <c r="H47" s="86"/>
      <c r="I47" s="84"/>
      <c r="J47" s="85"/>
      <c r="K47" s="84"/>
    </row>
    <row r="48" spans="1:11" x14ac:dyDescent="0.25">
      <c r="A48" s="85"/>
      <c r="B48" s="87"/>
      <c r="C48" s="87"/>
      <c r="D48" s="85"/>
      <c r="E48" s="128"/>
      <c r="F48" s="78"/>
      <c r="G48" s="85"/>
      <c r="H48" s="87"/>
      <c r="I48" s="87"/>
      <c r="J48" s="85"/>
      <c r="K48" s="84"/>
    </row>
    <row r="49" spans="1:11" x14ac:dyDescent="0.25">
      <c r="A49" s="88"/>
      <c r="B49" s="87"/>
      <c r="C49" s="87"/>
      <c r="D49" s="87"/>
      <c r="E49" s="129"/>
      <c r="F49" s="78"/>
      <c r="G49" s="88"/>
      <c r="H49" s="87"/>
      <c r="I49" s="87"/>
      <c r="J49" s="87"/>
      <c r="K49" s="84"/>
    </row>
    <row r="50" spans="1:11" x14ac:dyDescent="0.25">
      <c r="A50" s="85"/>
      <c r="B50" s="87"/>
      <c r="C50" s="87"/>
      <c r="D50" s="85"/>
      <c r="E50" s="130"/>
      <c r="F50" s="78"/>
      <c r="G50" s="85"/>
      <c r="H50" s="87"/>
      <c r="I50" s="87"/>
      <c r="J50" s="85"/>
      <c r="K50" s="84"/>
    </row>
    <row r="51" spans="1:11" x14ac:dyDescent="0.25">
      <c r="A51" s="88"/>
      <c r="B51" s="87"/>
      <c r="C51" s="87"/>
      <c r="D51" s="87"/>
      <c r="E51" s="84"/>
      <c r="F51" s="78"/>
      <c r="G51" s="88"/>
      <c r="H51" s="87"/>
      <c r="I51" s="87"/>
      <c r="J51" s="87"/>
      <c r="K51" s="84"/>
    </row>
    <row r="52" spans="1:11" x14ac:dyDescent="0.25">
      <c r="A52" s="85"/>
      <c r="B52" s="87"/>
      <c r="C52" s="87"/>
      <c r="D52" s="85"/>
      <c r="E52" s="84"/>
      <c r="F52" s="78"/>
      <c r="G52" s="85"/>
      <c r="H52" s="87"/>
      <c r="I52" s="87"/>
      <c r="J52" s="85"/>
      <c r="K52" s="84"/>
    </row>
    <row r="53" spans="1:11" x14ac:dyDescent="0.25">
      <c r="A53" s="88"/>
      <c r="B53" s="87"/>
      <c r="C53" s="87"/>
      <c r="D53" s="87"/>
      <c r="E53" s="131"/>
      <c r="F53" s="78"/>
      <c r="G53" s="88"/>
      <c r="H53" s="87"/>
      <c r="I53" s="87"/>
      <c r="J53" s="87"/>
      <c r="K53" s="84"/>
    </row>
    <row r="54" spans="1:11" x14ac:dyDescent="0.25">
      <c r="A54" s="85"/>
      <c r="B54" s="87"/>
      <c r="C54" s="87"/>
      <c r="D54" s="85"/>
      <c r="E54" s="131"/>
      <c r="F54" s="78"/>
      <c r="G54" s="85"/>
      <c r="H54" s="87"/>
      <c r="I54" s="87"/>
      <c r="J54" s="85"/>
      <c r="K54" s="84"/>
    </row>
    <row r="55" spans="1:11" x14ac:dyDescent="0.25">
      <c r="A55" s="88"/>
      <c r="B55" s="87"/>
      <c r="C55" s="87"/>
      <c r="D55" s="87"/>
      <c r="E55" s="132"/>
      <c r="F55" s="78"/>
      <c r="G55" s="88"/>
      <c r="H55" s="87"/>
      <c r="I55" s="87"/>
      <c r="J55" s="87"/>
      <c r="K55" s="84"/>
    </row>
    <row r="56" spans="1:11" x14ac:dyDescent="0.25">
      <c r="A56" s="88"/>
      <c r="B56" s="87"/>
      <c r="C56" s="87"/>
      <c r="D56" s="85"/>
      <c r="E56" s="84"/>
      <c r="F56" s="78"/>
      <c r="G56" s="85"/>
      <c r="H56" s="87"/>
      <c r="I56" s="87"/>
      <c r="J56" s="85"/>
      <c r="K56" s="84"/>
    </row>
    <row r="57" spans="1:11" x14ac:dyDescent="0.25">
      <c r="A57" s="89"/>
      <c r="B57" s="90"/>
      <c r="C57" s="91"/>
      <c r="D57" s="90"/>
      <c r="E57" s="133"/>
      <c r="F57" s="78"/>
      <c r="G57" s="89"/>
      <c r="H57" s="90"/>
      <c r="I57" s="91"/>
      <c r="J57" s="90"/>
      <c r="K57" s="133"/>
    </row>
    <row r="58" spans="1:11" x14ac:dyDescent="0.25">
      <c r="A58" s="92"/>
      <c r="B58" s="90"/>
      <c r="C58" s="93"/>
      <c r="D58" s="94"/>
      <c r="E58" s="92"/>
      <c r="F58" s="78"/>
      <c r="G58" s="92"/>
      <c r="H58" s="90"/>
      <c r="I58" s="93"/>
      <c r="J58" s="94"/>
      <c r="K58" s="84"/>
    </row>
  </sheetData>
  <sheetProtection password="E156" sheet="1" objects="1" scenarios="1"/>
  <mergeCells count="10">
    <mergeCell ref="C58:D58"/>
    <mergeCell ref="I58:J58"/>
    <mergeCell ref="G47:H47"/>
    <mergeCell ref="A32:B32"/>
    <mergeCell ref="A5:E5"/>
    <mergeCell ref="A24:B24"/>
    <mergeCell ref="A38:B38"/>
    <mergeCell ref="A11:E11"/>
    <mergeCell ref="G11:K11"/>
    <mergeCell ref="G5:K5"/>
  </mergeCells>
  <phoneticPr fontId="13" type="noConversion"/>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Revisions</vt:lpstr>
      <vt:lpstr>Nomenclature</vt:lpstr>
      <vt:lpstr>Example 13-1</vt:lpstr>
      <vt:lpstr>Example 13-2</vt:lpstr>
      <vt:lpstr>Example 13-3</vt:lpstr>
      <vt:lpstr>Example 13-4</vt:lpstr>
      <vt:lpstr>Example 13-5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Hamilton, Stuart</dc:creator>
  <cp:lastModifiedBy>Hamilton, Stuart</cp:lastModifiedBy>
  <cp:lastPrinted>2009-03-06T15:29:30Z</cp:lastPrinted>
  <dcterms:created xsi:type="dcterms:W3CDTF">2008-10-20T17:40:35Z</dcterms:created>
  <dcterms:modified xsi:type="dcterms:W3CDTF">2017-04-07T12:36:34Z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