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15195" windowHeight="11640" activeTab="1"/>
  </bookViews>
  <sheets>
    <sheet name="Revisions" sheetId="19" r:id="rId1"/>
    <sheet name="Nomenclature" sheetId="8" r:id="rId2"/>
    <sheet name="Example 18-5" sheetId="3" r:id="rId3"/>
    <sheet name="Example 18-6" sheetId="17" r:id="rId4"/>
    <sheet name="Limits" sheetId="18" r:id="rId5"/>
  </sheets>
  <calcPr calcId="145621"/>
</workbook>
</file>

<file path=xl/calcChain.xml><?xml version="1.0" encoding="utf-8"?>
<calcChain xmlns="http://schemas.openxmlformats.org/spreadsheetml/2006/main">
  <c r="K17" i="3" l="1"/>
  <c r="F13" i="3" l="1"/>
  <c r="C25" i="3" s="1"/>
  <c r="F25" i="3" s="1"/>
  <c r="F12" i="3"/>
  <c r="F11" i="3"/>
  <c r="C23" i="3" s="1"/>
  <c r="F10" i="3"/>
  <c r="C19" i="3" s="1"/>
  <c r="F19" i="3" s="1"/>
  <c r="F9" i="3"/>
  <c r="F8" i="3"/>
  <c r="C17" i="3" s="1"/>
  <c r="K25" i="3"/>
  <c r="N25" i="3" s="1"/>
  <c r="K24" i="3"/>
  <c r="N24" i="3" s="1"/>
  <c r="K23" i="3"/>
  <c r="K19" i="3"/>
  <c r="N19" i="3" s="1"/>
  <c r="K18" i="3"/>
  <c r="N18" i="3" s="1"/>
  <c r="C24" i="3"/>
  <c r="F24" i="3"/>
  <c r="C18" i="3"/>
  <c r="F18" i="3"/>
  <c r="N23" i="3"/>
  <c r="N29" i="3"/>
  <c r="K20" i="3" l="1"/>
  <c r="N26" i="3"/>
  <c r="N17" i="3"/>
  <c r="N28" i="3" s="1"/>
  <c r="F23" i="3"/>
  <c r="C26" i="3"/>
  <c r="F17" i="3"/>
  <c r="C20" i="3"/>
  <c r="K26" i="3"/>
  <c r="N20" i="3" l="1"/>
  <c r="F28" i="3"/>
  <c r="F20" i="3"/>
  <c r="F26" i="3"/>
  <c r="F29" i="3"/>
</calcChain>
</file>

<file path=xl/sharedStrings.xml><?xml version="1.0" encoding="utf-8"?>
<sst xmlns="http://schemas.openxmlformats.org/spreadsheetml/2006/main" count="204" uniqueCount="88">
  <si>
    <t xml:space="preserve"> =</t>
  </si>
  <si>
    <t>Given:</t>
  </si>
  <si>
    <t xml:space="preserve"> = </t>
  </si>
  <si>
    <t>MW</t>
  </si>
  <si>
    <t>Solution Steps</t>
  </si>
  <si>
    <t>Water Analysis Ion</t>
  </si>
  <si>
    <t>ppmw</t>
  </si>
  <si>
    <t>Equiv. Wt.</t>
  </si>
  <si>
    <t>Cations</t>
  </si>
  <si>
    <t>MEQ/liter</t>
  </si>
  <si>
    <r>
      <t>Ca</t>
    </r>
    <r>
      <rPr>
        <vertAlign val="superscript"/>
        <sz val="11"/>
        <rFont val="Times New Roman"/>
        <family val="1"/>
      </rPr>
      <t>+2</t>
    </r>
  </si>
  <si>
    <r>
      <t>Mg</t>
    </r>
    <r>
      <rPr>
        <vertAlign val="superscript"/>
        <sz val="11"/>
        <rFont val="Times New Roman"/>
        <family val="1"/>
      </rPr>
      <t>+2</t>
    </r>
  </si>
  <si>
    <r>
      <t>Na</t>
    </r>
    <r>
      <rPr>
        <vertAlign val="superscript"/>
        <sz val="11"/>
        <rFont val="Times New Roman"/>
        <family val="1"/>
      </rPr>
      <t>+1</t>
    </r>
  </si>
  <si>
    <t>milliequivalents/liter</t>
  </si>
  <si>
    <t>Anions</t>
  </si>
  <si>
    <r>
      <t>HCO</t>
    </r>
    <r>
      <rPr>
        <vertAlign val="subscript"/>
        <sz val="11"/>
        <rFont val="Times New Roman"/>
        <family val="1"/>
      </rPr>
      <t>3</t>
    </r>
    <r>
      <rPr>
        <vertAlign val="superscript"/>
        <sz val="11"/>
        <rFont val="Times New Roman"/>
        <family val="1"/>
      </rPr>
      <t>-1</t>
    </r>
  </si>
  <si>
    <r>
      <t>SO</t>
    </r>
    <r>
      <rPr>
        <vertAlign val="subscript"/>
        <sz val="11"/>
        <rFont val="Times New Roman"/>
        <family val="1"/>
      </rPr>
      <t>4</t>
    </r>
    <r>
      <rPr>
        <vertAlign val="superscript"/>
        <sz val="11"/>
        <rFont val="Times New Roman"/>
        <family val="1"/>
      </rPr>
      <t>-2</t>
    </r>
  </si>
  <si>
    <r>
      <t>Cl</t>
    </r>
    <r>
      <rPr>
        <vertAlign val="superscript"/>
        <sz val="11"/>
        <rFont val="Times New Roman"/>
        <family val="1"/>
      </rPr>
      <t>-1</t>
    </r>
  </si>
  <si>
    <r>
      <t>Calcium (Ca</t>
    </r>
    <r>
      <rPr>
        <vertAlign val="superscript"/>
        <sz val="11"/>
        <rFont val="Times New Roman"/>
        <family val="1"/>
      </rPr>
      <t>+2</t>
    </r>
    <r>
      <rPr>
        <sz val="11"/>
        <rFont val="Times New Roman"/>
        <family val="1"/>
      </rPr>
      <t>)</t>
    </r>
  </si>
  <si>
    <r>
      <t>Magnesium Mg</t>
    </r>
    <r>
      <rPr>
        <vertAlign val="superscript"/>
        <sz val="11"/>
        <rFont val="Times New Roman"/>
        <family val="1"/>
      </rPr>
      <t>+2</t>
    </r>
    <r>
      <rPr>
        <sz val="11"/>
        <rFont val="Times New Roman"/>
        <family val="1"/>
      </rPr>
      <t>)</t>
    </r>
  </si>
  <si>
    <r>
      <t>Sodium (Na</t>
    </r>
    <r>
      <rPr>
        <vertAlign val="superscript"/>
        <sz val="11"/>
        <rFont val="Times New Roman"/>
        <family val="1"/>
      </rPr>
      <t>+1</t>
    </r>
    <r>
      <rPr>
        <sz val="11"/>
        <rFont val="Times New Roman"/>
        <family val="1"/>
      </rPr>
      <t>)</t>
    </r>
  </si>
  <si>
    <r>
      <t>Bicarbonate (HCO</t>
    </r>
    <r>
      <rPr>
        <vertAlign val="subscript"/>
        <sz val="11"/>
        <rFont val="Times New Roman"/>
        <family val="1"/>
      </rPr>
      <t>3</t>
    </r>
    <r>
      <rPr>
        <vertAlign val="superscript"/>
        <sz val="11"/>
        <rFont val="Times New Roman"/>
        <family val="1"/>
      </rPr>
      <t>-1</t>
    </r>
    <r>
      <rPr>
        <sz val="11"/>
        <rFont val="Times New Roman"/>
        <family val="1"/>
      </rPr>
      <t>)</t>
    </r>
  </si>
  <si>
    <r>
      <t>Sulfate (SO</t>
    </r>
    <r>
      <rPr>
        <vertAlign val="subscript"/>
        <sz val="11"/>
        <rFont val="Times New Roman"/>
        <family val="1"/>
      </rPr>
      <t>4</t>
    </r>
    <r>
      <rPr>
        <vertAlign val="superscript"/>
        <sz val="11"/>
        <rFont val="Times New Roman"/>
        <family val="1"/>
      </rPr>
      <t>-2</t>
    </r>
    <r>
      <rPr>
        <sz val="11"/>
        <rFont val="Times New Roman"/>
        <family val="1"/>
      </rPr>
      <t>)</t>
    </r>
  </si>
  <si>
    <r>
      <t>Chloride (Cl</t>
    </r>
    <r>
      <rPr>
        <vertAlign val="superscript"/>
        <sz val="11"/>
        <rFont val="Times New Roman"/>
        <family val="1"/>
      </rPr>
      <t>-1</t>
    </r>
    <r>
      <rPr>
        <sz val="11"/>
        <rFont val="Times New Roman"/>
        <family val="1"/>
      </rPr>
      <t>)</t>
    </r>
  </si>
  <si>
    <t>Units</t>
  </si>
  <si>
    <r>
      <t>ppmw as CaCO</t>
    </r>
    <r>
      <rPr>
        <vertAlign val="subscript"/>
        <sz val="11"/>
        <rFont val="Times New Roman"/>
        <family val="1"/>
      </rPr>
      <t>3</t>
    </r>
  </si>
  <si>
    <t>Totals</t>
  </si>
  <si>
    <r>
      <t>Total hardness (Ca</t>
    </r>
    <r>
      <rPr>
        <vertAlign val="superscript"/>
        <sz val="11"/>
        <rFont val="Times New Roman"/>
        <family val="1"/>
      </rPr>
      <t>+2</t>
    </r>
    <r>
      <rPr>
        <sz val="11"/>
        <rFont val="Times New Roman"/>
        <family val="1"/>
      </rPr>
      <t xml:space="preserve"> + Mg</t>
    </r>
    <r>
      <rPr>
        <vertAlign val="superscript"/>
        <sz val="11"/>
        <rFont val="Times New Roman"/>
        <family val="1"/>
      </rPr>
      <t>+2</t>
    </r>
    <r>
      <rPr>
        <sz val="11"/>
        <rFont val="Times New Roman"/>
        <family val="1"/>
      </rPr>
      <t>)</t>
    </r>
  </si>
  <si>
    <r>
      <t>Total alkalinity (HCO</t>
    </r>
    <r>
      <rPr>
        <vertAlign val="subscript"/>
        <sz val="11"/>
        <rFont val="Times New Roman"/>
        <family val="1"/>
      </rPr>
      <t>3</t>
    </r>
    <r>
      <rPr>
        <vertAlign val="superscript"/>
        <sz val="11"/>
        <rFont val="Times New Roman"/>
        <family val="1"/>
      </rPr>
      <t>-1</t>
    </r>
    <r>
      <rPr>
        <sz val="11"/>
        <rFont val="Times New Roman"/>
        <family val="1"/>
      </rPr>
      <t>)</t>
    </r>
  </si>
  <si>
    <t>Boiler operating pressure</t>
  </si>
  <si>
    <t>psig</t>
  </si>
  <si>
    <t>Silica in boiler feedwater</t>
  </si>
  <si>
    <t>Silica in steam at 400 psig</t>
  </si>
  <si>
    <t>Solubility of silica at 100 psig</t>
  </si>
  <si>
    <t>Solution steps</t>
  </si>
  <si>
    <t>Follow the diagonal "Boiler Water Silica 100 ppmw" line to where it intersects with the Saturated Steam curve at 100 psia. Note it is slightly below 0.01 ppmw Silica in Steam (y-axis).  Conclusion: 100 ppmw silica in boiler feedwater will not result in silica deposition from steam vapor at 100 psia.</t>
  </si>
  <si>
    <t>Additional ions can be added to the above list, using Equiv. Wt. = MW divided by ionic valence.</t>
  </si>
  <si>
    <t>Above example assumes sp.gr. = 1.000</t>
  </si>
  <si>
    <t>A = ampere</t>
  </si>
  <si>
    <t>AC = alternating current</t>
  </si>
  <si>
    <t>BD = blowdown, gpm</t>
  </si>
  <si>
    <t>DC = direct current</t>
  </si>
  <si>
    <t>eff = efficiency, percent</t>
  </si>
  <si>
    <t>F = filtering rate, gpm</t>
  </si>
  <si>
    <t>hp = horsepower</t>
  </si>
  <si>
    <t>I = current, amperes</t>
  </si>
  <si>
    <t>kV = kilovolt</t>
  </si>
  <si>
    <t>kW = kilowatt</t>
  </si>
  <si>
    <t>kVA = kilovolt-ampere</t>
  </si>
  <si>
    <t>kVAR = reactive kilovolt-amperes, kilovar</t>
  </si>
  <si>
    <t>LHV = lower or net heating value, Btu/SCF</t>
  </si>
  <si>
    <t>N.C. = normally closed</t>
  </si>
  <si>
    <t>ppmw = part per million by weight</t>
  </si>
  <si>
    <t>psia = pounds per square inch absolute</t>
  </si>
  <si>
    <t>psig = pounds per square inch gauge</t>
  </si>
  <si>
    <t>PF = power factor, decimal</t>
  </si>
  <si>
    <t>R = resistance, ohms</t>
  </si>
  <si>
    <t>V = electromotive force, volts</t>
  </si>
  <si>
    <t>W = watt</t>
  </si>
  <si>
    <t>~ = frequency, Hertz</t>
  </si>
  <si>
    <t>Figure 18-1</t>
  </si>
  <si>
    <t>Nomenclature</t>
  </si>
  <si>
    <t>LIMITS</t>
  </si>
  <si>
    <t>Follow procedure at left to solve for allowable silica in boiler feedwater.</t>
  </si>
  <si>
    <t>The sample calculations, equations and spreadsheets presented herein were developed using examples published in the Engineering Data Book as published by the Gas Processor Suppliers Association as a service to the gas processing industry.  All information and calculation formulae has been compiled and edited in cooperation with Gas Processors Association (GPA).</t>
  </si>
  <si>
    <t>LEL = lower explosive limit</t>
  </si>
  <si>
    <t>NO = normally open</t>
  </si>
  <si>
    <t xml:space="preserve">          (see Fig. 18-24)</t>
  </si>
  <si>
    <t>UEL = upper explosive limit</t>
  </si>
  <si>
    <t>ψ = symbol for phase, usually preceded by a number</t>
  </si>
  <si>
    <t>Example 18-5. Water Analysis Calculation.</t>
  </si>
  <si>
    <t>Example 18-6. Calculate Allowable Silica Concentration in Boiler Feedwater to Prevent Deposition.</t>
  </si>
  <si>
    <t>Using Fig. 18-13, determine concentration of "SILICA IN STEAM - ppmw" (y-axis) at 100 psia (x-axis), 0.010 ppmw.</t>
  </si>
  <si>
    <t>Requires using Fig. 18-13 to determine intersections of Saturated Steam curve with Boiler Water Silica - PPMW line for your particular application.</t>
  </si>
  <si>
    <t xml:space="preserve">Example 18-5 assumes 1.000 specific gravity.    </t>
  </si>
  <si>
    <t>Example 18-6 considers only silica solubility.  See Fig 18-14 for other limiting components in bioler feedwater.</t>
  </si>
  <si>
    <t>GPSA Engineering Data Book 14th Edition</t>
  </si>
  <si>
    <t>REVISION</t>
  </si>
  <si>
    <t>DATE</t>
  </si>
  <si>
    <t>REASON(S) FOR REVISION</t>
  </si>
  <si>
    <t xml:space="preserve">Initial release </t>
  </si>
  <si>
    <r>
      <t>pH</t>
    </r>
    <r>
      <rPr>
        <vertAlign val="subscript"/>
        <sz val="11"/>
        <rFont val="Times New Roman"/>
        <family val="1"/>
      </rPr>
      <t>S</t>
    </r>
    <r>
      <rPr>
        <sz val="11"/>
        <rFont val="Times New Roman"/>
        <family val="1"/>
      </rPr>
      <t xml:space="preserve"> = calculated pH at saturation with calcium carbonate</t>
    </r>
  </si>
  <si>
    <r>
      <t>SS</t>
    </r>
    <r>
      <rPr>
        <vertAlign val="subscript"/>
        <sz val="11"/>
        <rFont val="Times New Roman"/>
        <family val="1"/>
      </rPr>
      <t>F</t>
    </r>
    <r>
      <rPr>
        <sz val="11"/>
        <rFont val="Times New Roman"/>
        <family val="1"/>
      </rPr>
      <t xml:space="preserve"> = final suspended solids content, ppmw</t>
    </r>
  </si>
  <si>
    <r>
      <t>SS</t>
    </r>
    <r>
      <rPr>
        <vertAlign val="subscript"/>
        <sz val="11"/>
        <rFont val="Times New Roman"/>
        <family val="1"/>
      </rPr>
      <t xml:space="preserve">I </t>
    </r>
    <r>
      <rPr>
        <sz val="11"/>
        <rFont val="Times New Roman"/>
        <family val="1"/>
      </rPr>
      <t>= initial suspended solids content, ppmw</t>
    </r>
  </si>
  <si>
    <t>While every effort has been made to present accurate and reliable technical information and calculation spreadsheets based on the GPSA Engineering Data Book sample calculations, the use of such information is voluntary and the GPA and GPSA do not guarantee the accuracy, completeness, efficacy, or timeliness of such information.  Reference herein to any specific commercial product, calculation method, process, or service by trade-name, trademark, and service mark manufacturer or otherwise does not constitute or imply endorsement, recommendation or favoring by the GPA and/or GPSA.</t>
  </si>
  <si>
    <t>The Calculation Spreadsheets are provided without warranty of any kind including warranties of accuracy or reasonableness of factual or scientific assumptions, studies or conclusions, or merchantability, fitness for a particular purpose, or non-infringement of intellectual property.</t>
  </si>
  <si>
    <t>In no event will the GPA or GPSA and their members be liable for any damages whatsoever (including without limitation, those resulting from lost profits, lost data or business interruption) arising from the use, inability to, reference to or reliance on the information in this Publication, whether based on warranty, contract, tort or any other legal theory and whether or not advised of the possibility of such damages.</t>
  </si>
  <si>
    <t>These calculation spreadsheets are provided to provide an “Operational level” of accuracy calculation based on rather broad assumptions (including but not limited to: temperatures, pressures, compositions, imperial curves, site conditions etc) and do not replace detailed and accurate Design Engineering taking into account actual process conditions, fluid properties, equipment condition or fowling and actual control set-point dead-band limitations.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</si>
</sst>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000"/>
    <numFmt numFmtId="166" formatCode="0.0"/>
  </numFmts>
  <fonts count="12" x14ac:knownFonts="1">
    <font>
      <sz val="10"/>
      <name val="Arial"/>
    </font>
    <font>
      <sz val="8"/>
      <name val="Arial"/>
      <family val="2"/>
    </font>
    <font>
      <b/>
      <sz val="11"/>
      <name val="Times New Roman"/>
      <family val="1"/>
    </font>
    <font>
      <sz val="11"/>
      <name val="Times New Roman"/>
      <family val="1"/>
    </font>
    <font>
      <vertAlign val="subscript"/>
      <sz val="11"/>
      <name val="Times New Roman"/>
      <family val="1"/>
    </font>
    <font>
      <sz val="11"/>
      <color indexed="18"/>
      <name val="Times New Roman"/>
      <family val="1"/>
    </font>
    <font>
      <sz val="11"/>
      <color indexed="16"/>
      <name val="Times New Roman"/>
      <family val="1"/>
    </font>
    <font>
      <vertAlign val="superscript"/>
      <sz val="11"/>
      <name val="Times New Roman"/>
      <family val="1"/>
    </font>
    <font>
      <b/>
      <sz val="11"/>
      <color indexed="18"/>
      <name val="Times New Roman"/>
      <family val="1"/>
    </font>
    <font>
      <sz val="10"/>
      <name val="Arial"/>
      <family val="2"/>
    </font>
    <font>
      <sz val="11"/>
      <color rgb="FFC00000"/>
      <name val="Times New Roman"/>
      <family val="1"/>
    </font>
    <font>
      <sz val="11"/>
      <name val="Arial"/>
      <family val="2"/>
    </font>
  </fonts>
  <fills count="5">
    <fill>
      <patternFill patternType="none"/>
    </fill>
    <fill>
      <patternFill patternType="gray125"/>
    </fill>
    <fill>
      <patternFill patternType="solid">
        <fgColor theme="9" tint="0.59999389629810485"/>
        <bgColor indexed="64"/>
      </patternFill>
    </fill>
    <fill>
      <patternFill patternType="solid">
        <fgColor theme="6" tint="0.59999389629810485"/>
        <bgColor indexed="64"/>
      </patternFill>
    </fill>
    <fill>
      <patternFill patternType="solid">
        <fgColor theme="0" tint="-0.14999847407452621"/>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9" fillId="0" borderId="0"/>
  </cellStyleXfs>
  <cellXfs count="83">
    <xf numFmtId="0" fontId="0" fillId="0" borderId="0" xfId="0"/>
    <xf numFmtId="0" fontId="3" fillId="0" borderId="0" xfId="0" applyFont="1" applyAlignment="1" applyProtection="1">
      <alignment vertical="center"/>
    </xf>
    <xf numFmtId="0" fontId="3" fillId="3" borderId="0" xfId="0" applyFont="1" applyFill="1" applyBorder="1" applyProtection="1"/>
    <xf numFmtId="0" fontId="3" fillId="3" borderId="0" xfId="0" applyFont="1" applyFill="1" applyBorder="1" applyAlignment="1" applyProtection="1">
      <alignment horizontal="center"/>
    </xf>
    <xf numFmtId="0" fontId="5" fillId="3" borderId="0" xfId="0" applyFont="1" applyFill="1" applyBorder="1" applyProtection="1"/>
    <xf numFmtId="0" fontId="3" fillId="0" borderId="0" xfId="0" applyFont="1" applyProtection="1"/>
    <xf numFmtId="0" fontId="3" fillId="2" borderId="0" xfId="0" applyFont="1" applyFill="1" applyBorder="1" applyProtection="1"/>
    <xf numFmtId="0" fontId="3" fillId="2" borderId="0" xfId="0" applyFont="1" applyFill="1" applyBorder="1" applyAlignment="1" applyProtection="1">
      <alignment horizontal="center"/>
    </xf>
    <xf numFmtId="0" fontId="5" fillId="2" borderId="0" xfId="0" applyFont="1" applyFill="1" applyBorder="1" applyProtection="1"/>
    <xf numFmtId="166" fontId="3" fillId="3" borderId="0" xfId="0" applyNumberFormat="1" applyFont="1" applyFill="1" applyBorder="1" applyAlignment="1" applyProtection="1">
      <alignment horizontal="center"/>
    </xf>
    <xf numFmtId="2" fontId="3" fillId="3" borderId="0" xfId="0" applyNumberFormat="1" applyFont="1" applyFill="1" applyBorder="1" applyAlignment="1" applyProtection="1">
      <alignment horizontal="center"/>
    </xf>
    <xf numFmtId="166" fontId="3" fillId="2" borderId="0" xfId="0" applyNumberFormat="1" applyFont="1" applyFill="1" applyBorder="1" applyAlignment="1" applyProtection="1">
      <alignment horizontal="center"/>
    </xf>
    <xf numFmtId="2" fontId="3" fillId="2" borderId="0" xfId="0" applyNumberFormat="1" applyFont="1" applyFill="1" applyBorder="1" applyAlignment="1" applyProtection="1">
      <alignment horizontal="center"/>
    </xf>
    <xf numFmtId="0" fontId="2" fillId="3" borderId="0" xfId="0" applyFont="1" applyFill="1" applyBorder="1" applyAlignment="1" applyProtection="1">
      <alignment vertical="center"/>
    </xf>
    <xf numFmtId="0" fontId="2" fillId="3" borderId="0" xfId="0" applyFont="1" applyFill="1" applyBorder="1" applyAlignment="1" applyProtection="1">
      <alignment horizontal="center" vertical="center"/>
    </xf>
    <xf numFmtId="166" fontId="2" fillId="3" borderId="0" xfId="0" applyNumberFormat="1" applyFont="1" applyFill="1" applyBorder="1" applyAlignment="1" applyProtection="1">
      <alignment horizontal="center" vertical="center"/>
    </xf>
    <xf numFmtId="2" fontId="2" fillId="3" borderId="0" xfId="0" applyNumberFormat="1" applyFont="1" applyFill="1" applyBorder="1" applyAlignment="1" applyProtection="1">
      <alignment horizontal="center" vertical="center"/>
    </xf>
    <xf numFmtId="0" fontId="8" fillId="3" borderId="0" xfId="0" applyFont="1" applyFill="1" applyBorder="1" applyAlignment="1" applyProtection="1">
      <alignment vertical="center"/>
    </xf>
    <xf numFmtId="0" fontId="2" fillId="0" borderId="0" xfId="0" applyFont="1" applyAlignment="1" applyProtection="1">
      <alignment vertical="center"/>
    </xf>
    <xf numFmtId="0" fontId="2" fillId="2" borderId="0" xfId="0" applyFont="1" applyFill="1" applyBorder="1" applyAlignment="1" applyProtection="1">
      <alignment vertical="center"/>
    </xf>
    <xf numFmtId="0" fontId="2" fillId="2" borderId="0" xfId="0" applyFont="1" applyFill="1" applyBorder="1" applyAlignment="1" applyProtection="1">
      <alignment horizontal="center" vertical="center"/>
    </xf>
    <xf numFmtId="166" fontId="2" fillId="2" borderId="0" xfId="0" applyNumberFormat="1" applyFont="1" applyFill="1" applyBorder="1" applyAlignment="1" applyProtection="1">
      <alignment horizontal="center" vertical="center"/>
    </xf>
    <xf numFmtId="2" fontId="2" fillId="2" borderId="0" xfId="0" applyNumberFormat="1" applyFont="1" applyFill="1" applyBorder="1" applyAlignment="1" applyProtection="1">
      <alignment horizontal="center" vertical="center"/>
    </xf>
    <xf numFmtId="0" fontId="8" fillId="2" borderId="0" xfId="0" applyFont="1" applyFill="1" applyBorder="1" applyAlignment="1" applyProtection="1">
      <alignment vertical="center"/>
    </xf>
    <xf numFmtId="1" fontId="3" fillId="3" borderId="0" xfId="0" applyNumberFormat="1" applyFont="1" applyFill="1" applyBorder="1" applyAlignment="1" applyProtection="1">
      <alignment horizontal="center"/>
    </xf>
    <xf numFmtId="1" fontId="3" fillId="2" borderId="0" xfId="0" applyNumberFormat="1" applyFont="1" applyFill="1" applyBorder="1" applyAlignment="1" applyProtection="1">
      <alignment horizontal="center"/>
    </xf>
    <xf numFmtId="0" fontId="3" fillId="3" borderId="0" xfId="0" applyFont="1" applyFill="1" applyProtection="1"/>
    <xf numFmtId="0" fontId="3" fillId="2" borderId="0" xfId="0" applyFont="1" applyFill="1" applyProtection="1"/>
    <xf numFmtId="164" fontId="3" fillId="3" borderId="0" xfId="0" applyNumberFormat="1" applyFont="1" applyFill="1" applyBorder="1" applyAlignment="1" applyProtection="1">
      <alignment horizontal="center"/>
    </xf>
    <xf numFmtId="164" fontId="3" fillId="2" borderId="0" xfId="0" applyNumberFormat="1" applyFont="1" applyFill="1" applyBorder="1" applyAlignment="1" applyProtection="1">
      <alignment horizontal="center"/>
    </xf>
    <xf numFmtId="0" fontId="6" fillId="3" borderId="0" xfId="0" applyFont="1" applyFill="1" applyBorder="1" applyProtection="1"/>
    <xf numFmtId="0" fontId="6" fillId="2" borderId="0" xfId="0" applyFont="1" applyFill="1" applyBorder="1" applyProtection="1"/>
    <xf numFmtId="0" fontId="6" fillId="3" borderId="0" xfId="0" applyFont="1" applyFill="1" applyBorder="1" applyAlignment="1" applyProtection="1">
      <alignment horizontal="center"/>
    </xf>
    <xf numFmtId="0" fontId="6" fillId="2" borderId="0" xfId="0" applyFont="1" applyFill="1" applyBorder="1" applyAlignment="1" applyProtection="1">
      <alignment horizontal="center"/>
    </xf>
    <xf numFmtId="2" fontId="6" fillId="3" borderId="0" xfId="0" applyNumberFormat="1" applyFont="1" applyFill="1" applyBorder="1" applyAlignment="1" applyProtection="1">
      <alignment horizontal="center"/>
    </xf>
    <xf numFmtId="165" fontId="6" fillId="3" borderId="0" xfId="0" applyNumberFormat="1" applyFont="1" applyFill="1" applyBorder="1" applyAlignment="1" applyProtection="1">
      <alignment horizontal="center"/>
    </xf>
    <xf numFmtId="165" fontId="6" fillId="2" borderId="0" xfId="0" applyNumberFormat="1" applyFont="1" applyFill="1" applyBorder="1" applyAlignment="1" applyProtection="1">
      <alignment horizontal="center"/>
    </xf>
    <xf numFmtId="0" fontId="6" fillId="3" borderId="0" xfId="0" applyFont="1" applyFill="1" applyBorder="1" applyAlignment="1" applyProtection="1">
      <alignment horizontal="left"/>
    </xf>
    <xf numFmtId="0" fontId="6" fillId="2" borderId="0" xfId="0" applyFont="1" applyFill="1" applyBorder="1" applyAlignment="1" applyProtection="1">
      <alignment horizontal="left"/>
    </xf>
    <xf numFmtId="0" fontId="3" fillId="3" borderId="0" xfId="0" applyFont="1" applyFill="1" applyBorder="1" applyAlignment="1" applyProtection="1">
      <alignment horizontal="left"/>
    </xf>
    <xf numFmtId="1" fontId="3" fillId="3" borderId="0" xfId="0" applyNumberFormat="1" applyFont="1" applyFill="1" applyBorder="1" applyProtection="1"/>
    <xf numFmtId="165" fontId="3" fillId="3" borderId="0" xfId="0" applyNumberFormat="1" applyFont="1" applyFill="1" applyBorder="1" applyAlignment="1" applyProtection="1">
      <alignment horizontal="center"/>
    </xf>
    <xf numFmtId="0" fontId="3" fillId="2" borderId="0" xfId="0" applyFont="1" applyFill="1" applyBorder="1" applyAlignment="1" applyProtection="1">
      <alignment horizontal="left"/>
    </xf>
    <xf numFmtId="1" fontId="3" fillId="2" borderId="0" xfId="0" applyNumberFormat="1" applyFont="1" applyFill="1" applyBorder="1" applyProtection="1"/>
    <xf numFmtId="165" fontId="3" fillId="2" borderId="0" xfId="0" applyNumberFormat="1" applyFont="1" applyFill="1" applyBorder="1" applyAlignment="1" applyProtection="1">
      <alignment horizontal="center"/>
    </xf>
    <xf numFmtId="0" fontId="2" fillId="3" borderId="0" xfId="0" applyFont="1" applyFill="1" applyBorder="1" applyProtection="1"/>
    <xf numFmtId="0" fontId="2" fillId="3" borderId="0" xfId="0" applyFont="1" applyFill="1" applyBorder="1" applyAlignment="1" applyProtection="1">
      <alignment horizontal="center"/>
    </xf>
    <xf numFmtId="3" fontId="2" fillId="3" borderId="0" xfId="0" applyNumberFormat="1" applyFont="1" applyFill="1" applyBorder="1" applyAlignment="1" applyProtection="1">
      <alignment horizontal="center"/>
    </xf>
    <xf numFmtId="0" fontId="2" fillId="3" borderId="0" xfId="0" applyFont="1" applyFill="1" applyBorder="1" applyAlignment="1" applyProtection="1"/>
    <xf numFmtId="0" fontId="2" fillId="0" borderId="0" xfId="0" applyFont="1" applyProtection="1"/>
    <xf numFmtId="0" fontId="2" fillId="2" borderId="0" xfId="0" applyFont="1" applyFill="1" applyBorder="1" applyProtection="1"/>
    <xf numFmtId="0" fontId="2" fillId="2" borderId="0" xfId="0" applyFont="1" applyFill="1" applyBorder="1" applyAlignment="1" applyProtection="1">
      <alignment horizontal="center"/>
    </xf>
    <xf numFmtId="3" fontId="2" fillId="2" borderId="0" xfId="0" applyNumberFormat="1" applyFont="1" applyFill="1" applyBorder="1" applyAlignment="1" applyProtection="1">
      <alignment horizontal="center"/>
    </xf>
    <xf numFmtId="0" fontId="2" fillId="2" borderId="0" xfId="0" applyFont="1" applyFill="1" applyBorder="1" applyAlignment="1" applyProtection="1"/>
    <xf numFmtId="0" fontId="3" fillId="0" borderId="0" xfId="0" applyFont="1" applyAlignment="1" applyProtection="1">
      <alignment horizontal="center"/>
    </xf>
    <xf numFmtId="0" fontId="3" fillId="2" borderId="0" xfId="0" applyFont="1" applyFill="1" applyBorder="1" applyAlignment="1" applyProtection="1">
      <alignment vertical="center"/>
    </xf>
    <xf numFmtId="1" fontId="3" fillId="2" borderId="0" xfId="0" applyNumberFormat="1" applyFont="1" applyFill="1" applyBorder="1" applyAlignment="1" applyProtection="1">
      <alignment horizontal="center"/>
      <protection locked="0"/>
    </xf>
    <xf numFmtId="2" fontId="3" fillId="2" borderId="0" xfId="0" applyNumberFormat="1" applyFont="1" applyFill="1" applyBorder="1" applyAlignment="1" applyProtection="1">
      <alignment horizontal="center"/>
      <protection locked="0"/>
    </xf>
    <xf numFmtId="2" fontId="6" fillId="2" borderId="0" xfId="0" applyNumberFormat="1" applyFont="1" applyFill="1" applyBorder="1" applyAlignment="1" applyProtection="1">
      <alignment horizontal="center"/>
      <protection locked="0"/>
    </xf>
    <xf numFmtId="166" fontId="3" fillId="2" borderId="0" xfId="0" applyNumberFormat="1" applyFont="1" applyFill="1" applyBorder="1" applyAlignment="1" applyProtection="1">
      <alignment horizontal="center"/>
      <protection locked="0"/>
    </xf>
    <xf numFmtId="0" fontId="3" fillId="0" borderId="0" xfId="0" applyFont="1" applyProtection="1">
      <protection locked="0"/>
    </xf>
    <xf numFmtId="0" fontId="3" fillId="2" borderId="0" xfId="0" applyFont="1" applyFill="1" applyBorder="1" applyAlignment="1" applyProtection="1">
      <alignment horizontal="center"/>
      <protection locked="0"/>
    </xf>
    <xf numFmtId="0" fontId="3" fillId="0" borderId="0" xfId="0" applyFont="1"/>
    <xf numFmtId="0" fontId="3" fillId="0" borderId="2" xfId="0" applyFont="1" applyBorder="1" applyAlignment="1">
      <alignment horizontal="center"/>
    </xf>
    <xf numFmtId="14" fontId="3" fillId="0" borderId="2" xfId="0" applyNumberFormat="1" applyFont="1" applyBorder="1" applyAlignment="1">
      <alignment horizontal="center"/>
    </xf>
    <xf numFmtId="0" fontId="3" fillId="0" borderId="2" xfId="0" applyFont="1" applyBorder="1"/>
    <xf numFmtId="0" fontId="11" fillId="0" borderId="0" xfId="0" applyFont="1"/>
    <xf numFmtId="0" fontId="2" fillId="4" borderId="2" xfId="0" applyFont="1" applyFill="1" applyBorder="1" applyAlignment="1">
      <alignment horizontal="center"/>
    </xf>
    <xf numFmtId="0" fontId="2" fillId="4" borderId="2" xfId="0" applyFont="1" applyFill="1" applyBorder="1" applyAlignment="1">
      <alignment horizontal="left"/>
    </xf>
    <xf numFmtId="0" fontId="3" fillId="0" borderId="0" xfId="0" applyFont="1" applyAlignment="1">
      <alignment horizontal="left"/>
    </xf>
    <xf numFmtId="0" fontId="3" fillId="0" borderId="0" xfId="0" applyFont="1" applyFill="1" applyAlignment="1">
      <alignment horizontal="left"/>
    </xf>
    <xf numFmtId="0" fontId="10" fillId="0" borderId="0" xfId="1" applyFont="1" applyFill="1"/>
    <xf numFmtId="0" fontId="10" fillId="0" borderId="0" xfId="1" applyFont="1"/>
    <xf numFmtId="0" fontId="3" fillId="0" borderId="0" xfId="0" applyFont="1" applyAlignment="1">
      <alignment horizontal="left"/>
    </xf>
    <xf numFmtId="0" fontId="2" fillId="0" borderId="0" xfId="0" applyFont="1" applyAlignment="1">
      <alignment horizontal="left" indent="21"/>
    </xf>
    <xf numFmtId="0" fontId="2" fillId="0" borderId="1" xfId="0" applyFont="1" applyBorder="1" applyAlignment="1">
      <alignment horizontal="left" indent="21"/>
    </xf>
    <xf numFmtId="0" fontId="2" fillId="3" borderId="0" xfId="0" applyFont="1" applyFill="1" applyBorder="1" applyAlignment="1" applyProtection="1">
      <alignment vertical="center" wrapText="1"/>
    </xf>
    <xf numFmtId="0" fontId="0" fillId="3" borderId="0" xfId="0" applyFill="1" applyAlignment="1" applyProtection="1">
      <alignment vertical="center" wrapText="1"/>
    </xf>
    <xf numFmtId="0" fontId="2" fillId="2" borderId="0" xfId="0" applyFont="1" applyFill="1" applyBorder="1" applyAlignment="1" applyProtection="1">
      <alignment vertical="center" wrapText="1"/>
    </xf>
    <xf numFmtId="0" fontId="0" fillId="2" borderId="0" xfId="0" applyFill="1" applyAlignment="1" applyProtection="1">
      <alignment vertical="center" wrapText="1"/>
    </xf>
    <xf numFmtId="0" fontId="0" fillId="2" borderId="0" xfId="0" applyFill="1" applyBorder="1" applyAlignment="1" applyProtection="1">
      <alignment vertical="center" wrapText="1"/>
    </xf>
    <xf numFmtId="0" fontId="3" fillId="3" borderId="0" xfId="0" applyFont="1" applyFill="1" applyBorder="1" applyAlignment="1" applyProtection="1">
      <alignment horizontal="left" vertical="center" wrapText="1"/>
    </xf>
    <xf numFmtId="0" fontId="3" fillId="2" borderId="0" xfId="0" applyFont="1" applyFill="1" applyBorder="1" applyAlignment="1" applyProtection="1">
      <alignment horizontal="left" vertical="center" wrapText="1"/>
    </xf>
  </cellXfs>
  <cellStyles count="2">
    <cellStyle name="Normal" xfId="0" builtinId="0"/>
    <cellStyle name="Normal 2" xfId="1"/>
  </cellStyles>
  <dxfs count="0"/>
  <tableStyles count="0" defaultTableStyle="TableStyleMedium9" defaultPivotStyle="PivotStyleLight16"/>
  <colors>
    <mruColors>
      <color rgb="FFFFCC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election activeCell="D20" sqref="D20"/>
    </sheetView>
  </sheetViews>
  <sheetFormatPr defaultRowHeight="12.75" x14ac:dyDescent="0.2"/>
  <cols>
    <col min="3" max="3" width="31.28515625" customWidth="1"/>
  </cols>
  <sheetData>
    <row r="1" spans="1:3" ht="15" x14ac:dyDescent="0.25">
      <c r="A1" s="62" t="s">
        <v>76</v>
      </c>
      <c r="B1" s="66"/>
      <c r="C1" s="66"/>
    </row>
    <row r="2" spans="1:3" ht="14.25" x14ac:dyDescent="0.2">
      <c r="A2" s="66"/>
      <c r="B2" s="66"/>
      <c r="C2" s="66"/>
    </row>
    <row r="3" spans="1:3" ht="14.25" x14ac:dyDescent="0.2">
      <c r="A3" s="66"/>
      <c r="B3" s="66"/>
      <c r="C3" s="66"/>
    </row>
    <row r="4" spans="1:3" ht="14.25" x14ac:dyDescent="0.2">
      <c r="A4" s="67" t="s">
        <v>77</v>
      </c>
      <c r="B4" s="67" t="s">
        <v>78</v>
      </c>
      <c r="C4" s="68" t="s">
        <v>79</v>
      </c>
    </row>
    <row r="5" spans="1:3" ht="15" x14ac:dyDescent="0.25">
      <c r="A5" s="63">
        <v>0</v>
      </c>
      <c r="B5" s="64">
        <v>42826</v>
      </c>
      <c r="C5" s="65" t="s">
        <v>80</v>
      </c>
    </row>
    <row r="6" spans="1:3" ht="15" x14ac:dyDescent="0.25">
      <c r="A6" s="65"/>
      <c r="B6" s="65"/>
      <c r="C6" s="65"/>
    </row>
    <row r="7" spans="1:3" ht="15" x14ac:dyDescent="0.25">
      <c r="A7" s="65"/>
      <c r="B7" s="65"/>
      <c r="C7" s="65"/>
    </row>
  </sheetData>
  <sheetProtection password="E156" sheet="1" objects="1" scenarios="1"/>
  <pageMargins left="0.7" right="0.7" top="0.75" bottom="0.75" header="0.3" footer="0.3"/>
  <pageSetup paperSize="42949672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tabSelected="1" workbookViewId="0">
      <selection activeCell="C3" sqref="C3"/>
    </sheetView>
  </sheetViews>
  <sheetFormatPr defaultRowHeight="15" x14ac:dyDescent="0.25"/>
  <cols>
    <col min="1" max="3" width="9.140625" style="62"/>
    <col min="4" max="4" width="11.28515625" style="62" customWidth="1"/>
    <col min="5" max="8" width="9.140625" style="62"/>
    <col min="9" max="9" width="14.7109375" style="62" customWidth="1"/>
    <col min="10" max="16384" width="9.140625" style="62"/>
  </cols>
  <sheetData>
    <row r="1" spans="1:10" x14ac:dyDescent="0.25">
      <c r="A1" s="62" t="s">
        <v>76</v>
      </c>
    </row>
    <row r="5" spans="1:10" x14ac:dyDescent="0.25">
      <c r="A5" s="74" t="s">
        <v>60</v>
      </c>
      <c r="B5" s="74"/>
      <c r="C5" s="74"/>
      <c r="D5" s="74"/>
      <c r="E5" s="74"/>
      <c r="F5" s="74"/>
      <c r="G5" s="74"/>
      <c r="H5" s="74"/>
      <c r="I5" s="74"/>
      <c r="J5" s="74"/>
    </row>
    <row r="6" spans="1:10" x14ac:dyDescent="0.25">
      <c r="A6" s="75" t="s">
        <v>61</v>
      </c>
      <c r="B6" s="75"/>
      <c r="C6" s="75"/>
      <c r="D6" s="75"/>
      <c r="E6" s="75"/>
      <c r="F6" s="75"/>
      <c r="G6" s="75"/>
      <c r="H6" s="75"/>
      <c r="I6" s="75"/>
      <c r="J6" s="75"/>
    </row>
    <row r="7" spans="1:10" x14ac:dyDescent="0.25">
      <c r="A7" s="73" t="s">
        <v>38</v>
      </c>
      <c r="B7" s="73"/>
      <c r="C7" s="73"/>
      <c r="D7" s="73"/>
      <c r="E7" s="73" t="s">
        <v>66</v>
      </c>
      <c r="F7" s="73"/>
      <c r="G7" s="73"/>
      <c r="H7" s="73"/>
      <c r="I7" s="73"/>
      <c r="J7" s="73"/>
    </row>
    <row r="8" spans="1:10" s="69" customFormat="1" x14ac:dyDescent="0.25">
      <c r="A8" s="73" t="s">
        <v>39</v>
      </c>
      <c r="B8" s="73"/>
      <c r="C8" s="73"/>
      <c r="D8" s="73"/>
      <c r="E8" s="73" t="s">
        <v>52</v>
      </c>
      <c r="F8" s="73"/>
      <c r="G8" s="73"/>
      <c r="H8" s="73"/>
      <c r="I8" s="73"/>
      <c r="J8" s="73"/>
    </row>
    <row r="9" spans="1:10" s="69" customFormat="1" x14ac:dyDescent="0.25">
      <c r="A9" s="73" t="s">
        <v>40</v>
      </c>
      <c r="B9" s="73"/>
      <c r="C9" s="73"/>
      <c r="D9" s="73"/>
      <c r="E9" s="73" t="s">
        <v>53</v>
      </c>
      <c r="F9" s="73"/>
      <c r="G9" s="73"/>
      <c r="H9" s="73"/>
      <c r="I9" s="73"/>
      <c r="J9" s="73"/>
    </row>
    <row r="10" spans="1:10" s="69" customFormat="1" x14ac:dyDescent="0.25">
      <c r="A10" s="73" t="s">
        <v>41</v>
      </c>
      <c r="B10" s="73"/>
      <c r="C10" s="73"/>
      <c r="D10" s="73"/>
      <c r="E10" s="73" t="s">
        <v>54</v>
      </c>
      <c r="F10" s="73"/>
      <c r="G10" s="73"/>
      <c r="H10" s="73"/>
      <c r="I10" s="73"/>
      <c r="J10" s="73"/>
    </row>
    <row r="11" spans="1:10" s="69" customFormat="1" ht="16.5" x14ac:dyDescent="0.3">
      <c r="A11" s="73" t="s">
        <v>42</v>
      </c>
      <c r="B11" s="73"/>
      <c r="C11" s="73"/>
      <c r="D11" s="73"/>
      <c r="E11" s="69" t="s">
        <v>81</v>
      </c>
      <c r="F11" s="70"/>
      <c r="G11" s="70"/>
      <c r="H11" s="70"/>
      <c r="I11" s="70"/>
    </row>
    <row r="12" spans="1:10" s="69" customFormat="1" x14ac:dyDescent="0.25">
      <c r="A12" s="73" t="s">
        <v>43</v>
      </c>
      <c r="B12" s="73"/>
      <c r="C12" s="73"/>
      <c r="D12" s="73"/>
      <c r="E12" s="69" t="s">
        <v>67</v>
      </c>
    </row>
    <row r="13" spans="1:10" s="69" customFormat="1" x14ac:dyDescent="0.25">
      <c r="A13" s="73" t="s">
        <v>44</v>
      </c>
      <c r="B13" s="73"/>
      <c r="C13" s="73"/>
      <c r="D13" s="73"/>
      <c r="E13" s="69" t="s">
        <v>55</v>
      </c>
    </row>
    <row r="14" spans="1:10" s="69" customFormat="1" x14ac:dyDescent="0.25">
      <c r="A14" s="73" t="s">
        <v>45</v>
      </c>
      <c r="B14" s="73"/>
      <c r="C14" s="73"/>
      <c r="D14" s="73"/>
      <c r="E14" s="69" t="s">
        <v>56</v>
      </c>
    </row>
    <row r="15" spans="1:10" s="69" customFormat="1" ht="16.5" x14ac:dyDescent="0.3">
      <c r="A15" s="73" t="s">
        <v>46</v>
      </c>
      <c r="B15" s="73"/>
      <c r="C15" s="73"/>
      <c r="D15" s="73"/>
      <c r="E15" s="69" t="s">
        <v>82</v>
      </c>
    </row>
    <row r="16" spans="1:10" s="69" customFormat="1" ht="16.5" x14ac:dyDescent="0.3">
      <c r="A16" s="73" t="s">
        <v>47</v>
      </c>
      <c r="B16" s="73"/>
      <c r="C16" s="73"/>
      <c r="D16" s="73"/>
      <c r="E16" s="69" t="s">
        <v>83</v>
      </c>
    </row>
    <row r="17" spans="1:5" s="69" customFormat="1" x14ac:dyDescent="0.25">
      <c r="A17" s="73" t="s">
        <v>48</v>
      </c>
      <c r="B17" s="73"/>
      <c r="C17" s="73"/>
      <c r="D17" s="73"/>
      <c r="E17" s="69" t="s">
        <v>68</v>
      </c>
    </row>
    <row r="18" spans="1:5" s="69" customFormat="1" x14ac:dyDescent="0.25">
      <c r="A18" s="73" t="s">
        <v>49</v>
      </c>
      <c r="B18" s="73"/>
      <c r="C18" s="73"/>
      <c r="D18" s="73"/>
      <c r="E18" s="69" t="s">
        <v>57</v>
      </c>
    </row>
    <row r="19" spans="1:5" s="69" customFormat="1" x14ac:dyDescent="0.25">
      <c r="A19" s="69" t="s">
        <v>65</v>
      </c>
      <c r="E19" s="69" t="s">
        <v>58</v>
      </c>
    </row>
    <row r="20" spans="1:5" s="69" customFormat="1" x14ac:dyDescent="0.25">
      <c r="A20" s="73" t="s">
        <v>50</v>
      </c>
      <c r="B20" s="73"/>
      <c r="C20" s="73"/>
      <c r="D20" s="73"/>
      <c r="E20" s="69" t="s">
        <v>59</v>
      </c>
    </row>
    <row r="21" spans="1:5" s="69" customFormat="1" x14ac:dyDescent="0.25">
      <c r="A21" s="73" t="s">
        <v>51</v>
      </c>
      <c r="B21" s="73"/>
      <c r="C21" s="73"/>
      <c r="D21" s="73"/>
      <c r="E21" s="69" t="s">
        <v>69</v>
      </c>
    </row>
    <row r="22" spans="1:5" s="69" customFormat="1" x14ac:dyDescent="0.25">
      <c r="A22" s="73"/>
      <c r="B22" s="73"/>
      <c r="C22" s="73"/>
      <c r="D22" s="73"/>
    </row>
    <row r="23" spans="1:5" s="69" customFormat="1" x14ac:dyDescent="0.25">
      <c r="A23" s="73"/>
      <c r="B23" s="73"/>
      <c r="C23" s="73"/>
      <c r="D23" s="73"/>
    </row>
    <row r="24" spans="1:5" x14ac:dyDescent="0.25">
      <c r="E24" s="69"/>
    </row>
  </sheetData>
  <sheetProtection password="E156" sheet="1" objects="1" scenarios="1"/>
  <mergeCells count="22">
    <mergeCell ref="A22:D22"/>
    <mergeCell ref="A23:D23"/>
    <mergeCell ref="E7:J7"/>
    <mergeCell ref="E8:J8"/>
    <mergeCell ref="E9:J9"/>
    <mergeCell ref="E10:J10"/>
    <mergeCell ref="A12:D12"/>
    <mergeCell ref="A13:D13"/>
    <mergeCell ref="A14:D14"/>
    <mergeCell ref="A15:D15"/>
    <mergeCell ref="A16:D16"/>
    <mergeCell ref="A17:D17"/>
    <mergeCell ref="A7:D7"/>
    <mergeCell ref="A8:D8"/>
    <mergeCell ref="A20:D20"/>
    <mergeCell ref="A21:D21"/>
    <mergeCell ref="A10:D10"/>
    <mergeCell ref="A5:J5"/>
    <mergeCell ref="A6:J6"/>
    <mergeCell ref="A9:D9"/>
    <mergeCell ref="A18:D18"/>
    <mergeCell ref="A11:D11"/>
  </mergeCells>
  <pageMargins left="0.7" right="0.7" top="0.75" bottom="0.75" header="0.3" footer="0.3"/>
  <pageSetup paperSize="20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8"/>
  <sheetViews>
    <sheetView zoomScale="80" zoomScaleNormal="80" workbookViewId="0">
      <selection activeCell="F18" sqref="F18"/>
    </sheetView>
  </sheetViews>
  <sheetFormatPr defaultRowHeight="15" x14ac:dyDescent="0.25"/>
  <cols>
    <col min="1" max="1" width="21.42578125" style="5" customWidth="1"/>
    <col min="2" max="2" width="9.140625" style="54"/>
    <col min="3" max="3" width="15" style="54" customWidth="1"/>
    <col min="4" max="5" width="10.5703125" style="5" customWidth="1"/>
    <col min="6" max="6" width="9.140625" style="5"/>
    <col min="7" max="7" width="14.7109375" style="5" customWidth="1"/>
    <col min="8" max="8" width="9.140625" style="5"/>
    <col min="9" max="9" width="22.140625" style="5" customWidth="1"/>
    <col min="10" max="10" width="9.140625" style="54"/>
    <col min="11" max="11" width="17" style="54" customWidth="1"/>
    <col min="12" max="12" width="10.7109375" style="5" bestFit="1" customWidth="1"/>
    <col min="13" max="14" width="9.140625" style="5"/>
    <col min="15" max="15" width="18" style="5" customWidth="1"/>
    <col min="16" max="16384" width="9.140625" style="5"/>
  </cols>
  <sheetData>
    <row r="1" spans="1:15" x14ac:dyDescent="0.25">
      <c r="A1" s="62" t="s">
        <v>76</v>
      </c>
    </row>
    <row r="5" spans="1:15" s="1" customFormat="1" ht="21" customHeight="1" x14ac:dyDescent="0.2">
      <c r="A5" s="76" t="s">
        <v>70</v>
      </c>
      <c r="B5" s="77"/>
      <c r="C5" s="77"/>
      <c r="D5" s="77"/>
      <c r="E5" s="77"/>
      <c r="F5" s="77"/>
      <c r="G5" s="77"/>
      <c r="I5" s="78" t="s">
        <v>70</v>
      </c>
      <c r="J5" s="79"/>
      <c r="K5" s="79"/>
      <c r="L5" s="79"/>
      <c r="M5" s="79"/>
      <c r="N5" s="79"/>
      <c r="O5" s="79"/>
    </row>
    <row r="6" spans="1:15" x14ac:dyDescent="0.25">
      <c r="A6" s="2" t="s">
        <v>1</v>
      </c>
      <c r="B6" s="3"/>
      <c r="C6" s="3"/>
      <c r="D6" s="2"/>
      <c r="E6" s="4"/>
      <c r="F6" s="4"/>
      <c r="G6" s="4"/>
      <c r="I6" s="6" t="s">
        <v>1</v>
      </c>
      <c r="J6" s="7"/>
      <c r="K6" s="7"/>
      <c r="L6" s="6"/>
      <c r="M6" s="8"/>
      <c r="N6" s="8"/>
      <c r="O6" s="8"/>
    </row>
    <row r="7" spans="1:15" x14ac:dyDescent="0.25">
      <c r="A7" s="2" t="s">
        <v>5</v>
      </c>
      <c r="B7" s="3"/>
      <c r="C7" s="3" t="s">
        <v>6</v>
      </c>
      <c r="D7" s="2" t="s">
        <v>24</v>
      </c>
      <c r="E7" s="3" t="s">
        <v>3</v>
      </c>
      <c r="F7" s="3" t="s">
        <v>7</v>
      </c>
      <c r="G7" s="4"/>
      <c r="I7" s="6" t="s">
        <v>5</v>
      </c>
      <c r="J7" s="7"/>
      <c r="K7" s="7" t="s">
        <v>6</v>
      </c>
      <c r="L7" s="6" t="s">
        <v>24</v>
      </c>
      <c r="M7" s="7" t="s">
        <v>3</v>
      </c>
      <c r="N7" s="7" t="s">
        <v>7</v>
      </c>
      <c r="O7" s="8"/>
    </row>
    <row r="8" spans="1:15" ht="18" x14ac:dyDescent="0.25">
      <c r="A8" s="2" t="s">
        <v>18</v>
      </c>
      <c r="B8" s="3" t="s">
        <v>0</v>
      </c>
      <c r="C8" s="9">
        <v>100.1</v>
      </c>
      <c r="D8" s="2" t="s">
        <v>6</v>
      </c>
      <c r="E8" s="10">
        <v>40.08</v>
      </c>
      <c r="F8" s="10">
        <f>E8/2</f>
        <v>20.04</v>
      </c>
      <c r="G8" s="4"/>
      <c r="I8" s="6" t="s">
        <v>18</v>
      </c>
      <c r="J8" s="7" t="s">
        <v>0</v>
      </c>
      <c r="K8" s="59">
        <v>100.1</v>
      </c>
      <c r="L8" s="6" t="s">
        <v>6</v>
      </c>
      <c r="M8" s="12">
        <v>40.08</v>
      </c>
      <c r="N8" s="12">
        <v>20.04</v>
      </c>
      <c r="O8" s="8"/>
    </row>
    <row r="9" spans="1:15" ht="18" x14ac:dyDescent="0.25">
      <c r="A9" s="2" t="s">
        <v>19</v>
      </c>
      <c r="B9" s="3" t="s">
        <v>2</v>
      </c>
      <c r="C9" s="9">
        <v>20.399999999999999</v>
      </c>
      <c r="D9" s="2" t="s">
        <v>6</v>
      </c>
      <c r="E9" s="10">
        <v>24.32</v>
      </c>
      <c r="F9" s="10">
        <f>E9/2</f>
        <v>12.16</v>
      </c>
      <c r="G9" s="4"/>
      <c r="I9" s="6" t="s">
        <v>19</v>
      </c>
      <c r="J9" s="7" t="s">
        <v>2</v>
      </c>
      <c r="K9" s="59">
        <v>40</v>
      </c>
      <c r="L9" s="6" t="s">
        <v>6</v>
      </c>
      <c r="M9" s="12">
        <v>24.32</v>
      </c>
      <c r="N9" s="12">
        <v>12.16</v>
      </c>
      <c r="O9" s="8"/>
    </row>
    <row r="10" spans="1:15" ht="18" x14ac:dyDescent="0.25">
      <c r="A10" s="2" t="s">
        <v>20</v>
      </c>
      <c r="B10" s="3" t="s">
        <v>0</v>
      </c>
      <c r="C10" s="9">
        <v>12</v>
      </c>
      <c r="D10" s="2" t="s">
        <v>6</v>
      </c>
      <c r="E10" s="10">
        <v>23</v>
      </c>
      <c r="F10" s="10">
        <f>E10/1</f>
        <v>23</v>
      </c>
      <c r="G10" s="4"/>
      <c r="I10" s="6" t="s">
        <v>20</v>
      </c>
      <c r="J10" s="7" t="s">
        <v>0</v>
      </c>
      <c r="K10" s="59">
        <v>12</v>
      </c>
      <c r="L10" s="6" t="s">
        <v>6</v>
      </c>
      <c r="M10" s="12">
        <v>23</v>
      </c>
      <c r="N10" s="12">
        <v>23</v>
      </c>
      <c r="O10" s="8"/>
    </row>
    <row r="11" spans="1:15" ht="18.75" x14ac:dyDescent="0.3">
      <c r="A11" s="2" t="s">
        <v>21</v>
      </c>
      <c r="B11" s="3" t="s">
        <v>0</v>
      </c>
      <c r="C11" s="9">
        <v>366</v>
      </c>
      <c r="D11" s="2" t="s">
        <v>6</v>
      </c>
      <c r="E11" s="10">
        <v>61.02</v>
      </c>
      <c r="F11" s="10">
        <f>E11/1</f>
        <v>61.02</v>
      </c>
      <c r="G11" s="4"/>
      <c r="I11" s="6" t="s">
        <v>21</v>
      </c>
      <c r="J11" s="7" t="s">
        <v>0</v>
      </c>
      <c r="K11" s="59">
        <v>366</v>
      </c>
      <c r="L11" s="6" t="s">
        <v>6</v>
      </c>
      <c r="M11" s="12">
        <v>61.02</v>
      </c>
      <c r="N11" s="12">
        <v>61.02</v>
      </c>
      <c r="O11" s="8"/>
    </row>
    <row r="12" spans="1:15" ht="18.75" x14ac:dyDescent="0.3">
      <c r="A12" s="2" t="s">
        <v>22</v>
      </c>
      <c r="B12" s="3" t="s">
        <v>0</v>
      </c>
      <c r="C12" s="9">
        <v>48.1</v>
      </c>
      <c r="D12" s="2" t="s">
        <v>6</v>
      </c>
      <c r="E12" s="10">
        <v>96.06</v>
      </c>
      <c r="F12" s="10">
        <f>E12/2</f>
        <v>48.03</v>
      </c>
      <c r="G12" s="4"/>
      <c r="I12" s="6" t="s">
        <v>22</v>
      </c>
      <c r="J12" s="7" t="s">
        <v>0</v>
      </c>
      <c r="K12" s="59">
        <v>48.1</v>
      </c>
      <c r="L12" s="6" t="s">
        <v>6</v>
      </c>
      <c r="M12" s="12">
        <v>96.06</v>
      </c>
      <c r="N12" s="12">
        <v>48.03</v>
      </c>
      <c r="O12" s="8"/>
    </row>
    <row r="13" spans="1:15" ht="18" x14ac:dyDescent="0.25">
      <c r="A13" s="2" t="s">
        <v>23</v>
      </c>
      <c r="B13" s="3" t="s">
        <v>0</v>
      </c>
      <c r="C13" s="9">
        <v>7.1</v>
      </c>
      <c r="D13" s="2" t="s">
        <v>6</v>
      </c>
      <c r="E13" s="10">
        <v>35.46</v>
      </c>
      <c r="F13" s="10">
        <f>E13/1</f>
        <v>35.46</v>
      </c>
      <c r="G13" s="4"/>
      <c r="I13" s="6" t="s">
        <v>23</v>
      </c>
      <c r="J13" s="7" t="s">
        <v>0</v>
      </c>
      <c r="K13" s="59">
        <v>7.1</v>
      </c>
      <c r="L13" s="6" t="s">
        <v>6</v>
      </c>
      <c r="M13" s="12">
        <v>35.46</v>
      </c>
      <c r="N13" s="12">
        <v>35.46</v>
      </c>
      <c r="O13" s="8"/>
    </row>
    <row r="14" spans="1:15" s="18" customFormat="1" ht="25.5" customHeight="1" x14ac:dyDescent="0.2">
      <c r="A14" s="13" t="s">
        <v>36</v>
      </c>
      <c r="B14" s="14"/>
      <c r="C14" s="15"/>
      <c r="D14" s="13"/>
      <c r="E14" s="16"/>
      <c r="F14" s="16"/>
      <c r="G14" s="17"/>
      <c r="I14" s="19" t="s">
        <v>36</v>
      </c>
      <c r="J14" s="20"/>
      <c r="K14" s="21"/>
      <c r="L14" s="19"/>
      <c r="M14" s="22"/>
      <c r="N14" s="22"/>
      <c r="O14" s="23"/>
    </row>
    <row r="15" spans="1:15" x14ac:dyDescent="0.25">
      <c r="A15" s="2" t="s">
        <v>4</v>
      </c>
      <c r="B15" s="3"/>
      <c r="C15" s="3"/>
      <c r="D15" s="2"/>
      <c r="E15" s="4"/>
      <c r="F15" s="4"/>
      <c r="G15" s="4"/>
      <c r="I15" s="6" t="s">
        <v>4</v>
      </c>
      <c r="J15" s="7"/>
      <c r="K15" s="7"/>
      <c r="L15" s="6"/>
      <c r="M15" s="8"/>
      <c r="N15" s="8"/>
      <c r="O15" s="8"/>
    </row>
    <row r="16" spans="1:15" ht="16.5" x14ac:dyDescent="0.3">
      <c r="A16" s="2" t="s">
        <v>8</v>
      </c>
      <c r="B16" s="3"/>
      <c r="C16" s="24" t="s">
        <v>9</v>
      </c>
      <c r="D16" s="2" t="s">
        <v>24</v>
      </c>
      <c r="E16" s="4"/>
      <c r="F16" s="3" t="s">
        <v>25</v>
      </c>
      <c r="G16" s="4"/>
      <c r="I16" s="6" t="s">
        <v>8</v>
      </c>
      <c r="J16" s="7"/>
      <c r="K16" s="25" t="s">
        <v>9</v>
      </c>
      <c r="L16" s="6" t="s">
        <v>24</v>
      </c>
      <c r="M16" s="8"/>
      <c r="N16" s="7" t="s">
        <v>25</v>
      </c>
      <c r="O16" s="8"/>
    </row>
    <row r="17" spans="1:15" ht="18" x14ac:dyDescent="0.25">
      <c r="A17" s="2" t="s">
        <v>10</v>
      </c>
      <c r="B17" s="3" t="s">
        <v>0</v>
      </c>
      <c r="C17" s="10">
        <f>C8/F8</f>
        <v>4.9950099800399199</v>
      </c>
      <c r="D17" s="2" t="s">
        <v>13</v>
      </c>
      <c r="E17" s="4"/>
      <c r="F17" s="24">
        <f>C17*50.04</f>
        <v>249.95029940119758</v>
      </c>
      <c r="G17" s="4"/>
      <c r="I17" s="6" t="s">
        <v>10</v>
      </c>
      <c r="J17" s="7" t="s">
        <v>0</v>
      </c>
      <c r="K17" s="57">
        <f>K8/N8</f>
        <v>4.9950099800399199</v>
      </c>
      <c r="L17" s="6" t="s">
        <v>13</v>
      </c>
      <c r="M17" s="8"/>
      <c r="N17" s="25">
        <f>K17*50.04</f>
        <v>249.95029940119758</v>
      </c>
      <c r="O17" s="8"/>
    </row>
    <row r="18" spans="1:15" ht="18" x14ac:dyDescent="0.25">
      <c r="A18" s="2" t="s">
        <v>11</v>
      </c>
      <c r="B18" s="3" t="s">
        <v>0</v>
      </c>
      <c r="C18" s="10">
        <f>C9/F9</f>
        <v>1.6776315789473684</v>
      </c>
      <c r="D18" s="2" t="s">
        <v>13</v>
      </c>
      <c r="E18" s="4"/>
      <c r="F18" s="24">
        <f>C18*50.04</f>
        <v>83.948684210526309</v>
      </c>
      <c r="G18" s="4"/>
      <c r="I18" s="6" t="s">
        <v>11</v>
      </c>
      <c r="J18" s="7" t="s">
        <v>0</v>
      </c>
      <c r="K18" s="57">
        <f>K9/N9</f>
        <v>3.2894736842105261</v>
      </c>
      <c r="L18" s="6" t="s">
        <v>13</v>
      </c>
      <c r="M18" s="8"/>
      <c r="N18" s="25">
        <f>K18*50.04</f>
        <v>164.60526315789471</v>
      </c>
      <c r="O18" s="8"/>
    </row>
    <row r="19" spans="1:15" ht="18" x14ac:dyDescent="0.25">
      <c r="A19" s="2" t="s">
        <v>12</v>
      </c>
      <c r="B19" s="3" t="s">
        <v>0</v>
      </c>
      <c r="C19" s="10">
        <f>C10/F10</f>
        <v>0.52173913043478259</v>
      </c>
      <c r="D19" s="2" t="s">
        <v>13</v>
      </c>
      <c r="E19" s="4"/>
      <c r="F19" s="24">
        <f>C19*50.04</f>
        <v>26.107826086956521</v>
      </c>
      <c r="G19" s="4"/>
      <c r="I19" s="6" t="s">
        <v>12</v>
      </c>
      <c r="J19" s="7" t="s">
        <v>0</v>
      </c>
      <c r="K19" s="57">
        <f>K10/N10</f>
        <v>0.52173913043478259</v>
      </c>
      <c r="L19" s="6" t="s">
        <v>13</v>
      </c>
      <c r="M19" s="8"/>
      <c r="N19" s="25">
        <f>K19*50.04</f>
        <v>26.107826086956521</v>
      </c>
      <c r="O19" s="8"/>
    </row>
    <row r="20" spans="1:15" x14ac:dyDescent="0.25">
      <c r="A20" s="2" t="s">
        <v>26</v>
      </c>
      <c r="B20" s="3" t="s">
        <v>0</v>
      </c>
      <c r="C20" s="10">
        <f>SUM(C17:C19)</f>
        <v>7.1943806894220703</v>
      </c>
      <c r="D20" s="2" t="s">
        <v>13</v>
      </c>
      <c r="E20" s="2"/>
      <c r="F20" s="24">
        <f>SUM(F17:F19)</f>
        <v>360.0068096986804</v>
      </c>
      <c r="G20" s="26"/>
      <c r="I20" s="6" t="s">
        <v>26</v>
      </c>
      <c r="J20" s="7" t="s">
        <v>0</v>
      </c>
      <c r="K20" s="57">
        <f>SUM(K17:K19)</f>
        <v>8.8062227946852296</v>
      </c>
      <c r="L20" s="6" t="s">
        <v>13</v>
      </c>
      <c r="M20" s="6"/>
      <c r="N20" s="25">
        <f>SUM(N17:N19)</f>
        <v>440.66338864604882</v>
      </c>
      <c r="O20" s="27"/>
    </row>
    <row r="21" spans="1:15" x14ac:dyDescent="0.25">
      <c r="A21" s="2"/>
      <c r="B21" s="3"/>
      <c r="C21" s="10"/>
      <c r="D21" s="2"/>
      <c r="E21" s="2"/>
      <c r="F21" s="24"/>
      <c r="G21" s="26"/>
      <c r="I21" s="6"/>
      <c r="J21" s="7"/>
      <c r="K21" s="12"/>
      <c r="L21" s="6"/>
      <c r="M21" s="6"/>
      <c r="N21" s="25"/>
      <c r="O21" s="27"/>
    </row>
    <row r="22" spans="1:15" x14ac:dyDescent="0.25">
      <c r="A22" s="2" t="s">
        <v>14</v>
      </c>
      <c r="B22" s="3"/>
      <c r="C22" s="28"/>
      <c r="D22" s="2"/>
      <c r="E22" s="4"/>
      <c r="F22" s="4"/>
      <c r="G22" s="4"/>
      <c r="I22" s="6" t="s">
        <v>14</v>
      </c>
      <c r="J22" s="7"/>
      <c r="K22" s="29"/>
      <c r="L22" s="6"/>
      <c r="M22" s="8"/>
      <c r="N22" s="8"/>
      <c r="O22" s="8"/>
    </row>
    <row r="23" spans="1:15" ht="18.75" x14ac:dyDescent="0.3">
      <c r="A23" s="2" t="s">
        <v>15</v>
      </c>
      <c r="B23" s="3" t="s">
        <v>0</v>
      </c>
      <c r="C23" s="10">
        <f>C11/F11</f>
        <v>5.9980334316617503</v>
      </c>
      <c r="D23" s="2" t="s">
        <v>13</v>
      </c>
      <c r="E23" s="4"/>
      <c r="F23" s="24">
        <f>C23*50.04</f>
        <v>300.14159292035396</v>
      </c>
      <c r="G23" s="4"/>
      <c r="I23" s="6" t="s">
        <v>15</v>
      </c>
      <c r="J23" s="7" t="s">
        <v>0</v>
      </c>
      <c r="K23" s="57">
        <f>K11/N11</f>
        <v>5.9980334316617503</v>
      </c>
      <c r="L23" s="6" t="s">
        <v>13</v>
      </c>
      <c r="M23" s="8"/>
      <c r="N23" s="25">
        <f>K23*50.04</f>
        <v>300.14159292035396</v>
      </c>
      <c r="O23" s="8"/>
    </row>
    <row r="24" spans="1:15" ht="18.75" x14ac:dyDescent="0.3">
      <c r="A24" s="2" t="s">
        <v>16</v>
      </c>
      <c r="B24" s="3" t="s">
        <v>0</v>
      </c>
      <c r="C24" s="10">
        <f>C12/F12</f>
        <v>1.0014574224443056</v>
      </c>
      <c r="D24" s="2" t="s">
        <v>13</v>
      </c>
      <c r="E24" s="2"/>
      <c r="F24" s="24">
        <f>C24*50.04</f>
        <v>50.112929419113051</v>
      </c>
      <c r="G24" s="30"/>
      <c r="I24" s="6" t="s">
        <v>16</v>
      </c>
      <c r="J24" s="7" t="s">
        <v>0</v>
      </c>
      <c r="K24" s="57">
        <f>K12/N12</f>
        <v>1.0014574224443056</v>
      </c>
      <c r="L24" s="6" t="s">
        <v>13</v>
      </c>
      <c r="M24" s="6"/>
      <c r="N24" s="25">
        <f>K24*50.04</f>
        <v>50.112929419113051</v>
      </c>
      <c r="O24" s="31"/>
    </row>
    <row r="25" spans="1:15" ht="18" x14ac:dyDescent="0.25">
      <c r="A25" s="2" t="s">
        <v>17</v>
      </c>
      <c r="B25" s="32" t="s">
        <v>0</v>
      </c>
      <c r="C25" s="10">
        <f>C13/F13</f>
        <v>0.20022560631697686</v>
      </c>
      <c r="D25" s="2" t="s">
        <v>13</v>
      </c>
      <c r="E25" s="30"/>
      <c r="F25" s="24">
        <f>C25*50.04</f>
        <v>10.019289340101523</v>
      </c>
      <c r="G25" s="30"/>
      <c r="I25" s="6" t="s">
        <v>17</v>
      </c>
      <c r="J25" s="33" t="s">
        <v>0</v>
      </c>
      <c r="K25" s="57">
        <f>K13/N13</f>
        <v>0.20022560631697686</v>
      </c>
      <c r="L25" s="6" t="s">
        <v>13</v>
      </c>
      <c r="M25" s="31"/>
      <c r="N25" s="25">
        <f>K25*50.04</f>
        <v>10.019289340101523</v>
      </c>
      <c r="O25" s="31"/>
    </row>
    <row r="26" spans="1:15" x14ac:dyDescent="0.25">
      <c r="A26" s="2" t="s">
        <v>26</v>
      </c>
      <c r="B26" s="32" t="s">
        <v>0</v>
      </c>
      <c r="C26" s="34">
        <f>SUM(C23:C25)</f>
        <v>7.1997164604230326</v>
      </c>
      <c r="D26" s="2" t="s">
        <v>13</v>
      </c>
      <c r="E26" s="30"/>
      <c r="F26" s="24">
        <f>SUM(F23:F25)</f>
        <v>360.27381167956855</v>
      </c>
      <c r="G26" s="35"/>
      <c r="I26" s="6" t="s">
        <v>26</v>
      </c>
      <c r="J26" s="33" t="s">
        <v>0</v>
      </c>
      <c r="K26" s="58">
        <f>SUM(K23:K25)</f>
        <v>7.1997164604230326</v>
      </c>
      <c r="L26" s="6" t="s">
        <v>13</v>
      </c>
      <c r="M26" s="31"/>
      <c r="N26" s="25">
        <f>SUM(N23:N25)</f>
        <v>360.27381167956855</v>
      </c>
      <c r="O26" s="36"/>
    </row>
    <row r="27" spans="1:15" x14ac:dyDescent="0.25">
      <c r="A27" s="2"/>
      <c r="B27" s="32"/>
      <c r="C27" s="37"/>
      <c r="D27" s="30"/>
      <c r="E27" s="30"/>
      <c r="F27" s="32"/>
      <c r="G27" s="35"/>
      <c r="I27" s="6"/>
      <c r="J27" s="33"/>
      <c r="K27" s="38"/>
      <c r="L27" s="31"/>
      <c r="M27" s="31"/>
      <c r="N27" s="33"/>
      <c r="O27" s="36"/>
    </row>
    <row r="28" spans="1:15" ht="18" x14ac:dyDescent="0.25">
      <c r="A28" s="2" t="s">
        <v>27</v>
      </c>
      <c r="B28" s="3"/>
      <c r="C28" s="39" t="s">
        <v>0</v>
      </c>
      <c r="D28" s="40"/>
      <c r="E28" s="2"/>
      <c r="F28" s="24">
        <f>F17+F18</f>
        <v>333.89898361172391</v>
      </c>
      <c r="G28" s="41"/>
      <c r="I28" s="6" t="s">
        <v>27</v>
      </c>
      <c r="J28" s="7"/>
      <c r="K28" s="42" t="s">
        <v>0</v>
      </c>
      <c r="L28" s="43"/>
      <c r="M28" s="6"/>
      <c r="N28" s="25">
        <f>N17+N18</f>
        <v>414.55556255909232</v>
      </c>
      <c r="O28" s="44"/>
    </row>
    <row r="29" spans="1:15" ht="18.75" x14ac:dyDescent="0.3">
      <c r="A29" s="2" t="s">
        <v>28</v>
      </c>
      <c r="B29" s="3"/>
      <c r="C29" s="39" t="s">
        <v>0</v>
      </c>
      <c r="D29" s="2"/>
      <c r="E29" s="2"/>
      <c r="F29" s="24">
        <f>F23</f>
        <v>300.14159292035396</v>
      </c>
      <c r="G29" s="41"/>
      <c r="I29" s="6" t="s">
        <v>28</v>
      </c>
      <c r="J29" s="7"/>
      <c r="K29" s="42" t="s">
        <v>0</v>
      </c>
      <c r="L29" s="6"/>
      <c r="M29" s="6"/>
      <c r="N29" s="56">
        <f>N23</f>
        <v>300.14159292035396</v>
      </c>
      <c r="O29" s="44"/>
    </row>
    <row r="30" spans="1:15" ht="11.25" customHeight="1" x14ac:dyDescent="0.25">
      <c r="A30" s="2"/>
      <c r="B30" s="32"/>
      <c r="C30" s="37"/>
      <c r="D30" s="30"/>
      <c r="E30" s="30"/>
      <c r="F30" s="32"/>
      <c r="G30" s="35"/>
      <c r="I30" s="6"/>
      <c r="J30" s="33"/>
      <c r="K30" s="38"/>
      <c r="L30" s="31"/>
      <c r="M30" s="31"/>
      <c r="N30" s="33"/>
      <c r="O30" s="36"/>
    </row>
    <row r="31" spans="1:15" s="49" customFormat="1" ht="14.25" x14ac:dyDescent="0.2">
      <c r="A31" s="45" t="s">
        <v>37</v>
      </c>
      <c r="B31" s="46"/>
      <c r="C31" s="47"/>
      <c r="D31" s="48"/>
      <c r="E31" s="45"/>
      <c r="F31" s="45"/>
      <c r="G31" s="45"/>
      <c r="I31" s="50" t="s">
        <v>37</v>
      </c>
      <c r="J31" s="51"/>
      <c r="K31" s="52"/>
      <c r="L31" s="53"/>
      <c r="M31" s="50"/>
      <c r="N31" s="50"/>
      <c r="O31" s="50"/>
    </row>
    <row r="34" spans="1:1" x14ac:dyDescent="0.25">
      <c r="A34" s="71" t="s">
        <v>64</v>
      </c>
    </row>
    <row r="35" spans="1:1" x14ac:dyDescent="0.25">
      <c r="A35" s="71" t="s">
        <v>84</v>
      </c>
    </row>
    <row r="36" spans="1:1" x14ac:dyDescent="0.25">
      <c r="A36" s="71" t="s">
        <v>85</v>
      </c>
    </row>
    <row r="37" spans="1:1" x14ac:dyDescent="0.25">
      <c r="A37" s="71" t="s">
        <v>86</v>
      </c>
    </row>
    <row r="38" spans="1:1" x14ac:dyDescent="0.25">
      <c r="A38" s="72" t="s">
        <v>87</v>
      </c>
    </row>
  </sheetData>
  <sheetProtection password="E156" sheet="1" objects="1" scenarios="1"/>
  <mergeCells count="2">
    <mergeCell ref="A5:G5"/>
    <mergeCell ref="I5:O5"/>
  </mergeCells>
  <phoneticPr fontId="1" type="noConversion"/>
  <pageMargins left="0.75" right="0.75" top="1" bottom="1" header="0.5" footer="0.5"/>
  <pageSetup paperSize="199" scale="63" orientation="landscape" r:id="rId1"/>
  <headerFooter alignWithMargins="0">
    <oddHeader>&amp;CCALCULATION SPREADSHEET FOR GPSA ENGINEERING DATA BOOK, 13&amp;Xth&amp;X ED.
EXAMPLE 18-1</oddHeader>
  </headerFooter>
  <ignoredErrors>
    <ignoredError sqref="K17:K20 K23:K26"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2"/>
  <sheetViews>
    <sheetView zoomScale="80" zoomScaleNormal="80" workbookViewId="0">
      <selection activeCell="N35" sqref="N35"/>
    </sheetView>
  </sheetViews>
  <sheetFormatPr defaultRowHeight="15" x14ac:dyDescent="0.25"/>
  <cols>
    <col min="1" max="1" width="26.140625" style="5" customWidth="1"/>
    <col min="2" max="2" width="9.140625" style="54"/>
    <col min="3" max="3" width="15" style="54" customWidth="1"/>
    <col min="4" max="5" width="10.5703125" style="5" customWidth="1"/>
    <col min="6" max="6" width="9.140625" style="5"/>
    <col min="7" max="7" width="14.7109375" style="5" customWidth="1"/>
    <col min="8" max="8" width="9.140625" style="5"/>
    <col min="9" max="9" width="22.140625" style="5" customWidth="1"/>
    <col min="10" max="10" width="9.140625" style="54"/>
    <col min="11" max="11" width="17" style="54" customWidth="1"/>
    <col min="12" max="12" width="10.7109375" style="5" bestFit="1" customWidth="1"/>
    <col min="13" max="14" width="9.140625" style="5"/>
    <col min="15" max="15" width="18" style="5" customWidth="1"/>
    <col min="16" max="16384" width="9.140625" style="5"/>
  </cols>
  <sheetData>
    <row r="1" spans="1:15" x14ac:dyDescent="0.25">
      <c r="A1" s="62" t="s">
        <v>76</v>
      </c>
    </row>
    <row r="5" spans="1:15" ht="25.5" customHeight="1" x14ac:dyDescent="0.25">
      <c r="A5" s="76" t="s">
        <v>71</v>
      </c>
      <c r="B5" s="77"/>
      <c r="C5" s="77"/>
      <c r="D5" s="77"/>
      <c r="E5" s="77"/>
      <c r="F5" s="77"/>
      <c r="G5" s="77"/>
      <c r="I5" s="78" t="s">
        <v>71</v>
      </c>
      <c r="J5" s="80"/>
      <c r="K5" s="80"/>
      <c r="L5" s="80"/>
      <c r="M5" s="80"/>
      <c r="N5" s="80"/>
      <c r="O5" s="80"/>
    </row>
    <row r="6" spans="1:15" x14ac:dyDescent="0.25">
      <c r="A6" s="2" t="s">
        <v>1</v>
      </c>
      <c r="B6" s="3"/>
      <c r="C6" s="3"/>
      <c r="D6" s="2"/>
      <c r="E6" s="4"/>
      <c r="F6" s="4"/>
      <c r="G6" s="4"/>
      <c r="I6" s="6" t="s">
        <v>1</v>
      </c>
      <c r="J6" s="7"/>
      <c r="K6" s="7"/>
      <c r="L6" s="6"/>
      <c r="M6" s="8"/>
      <c r="N6" s="8"/>
      <c r="O6" s="8"/>
    </row>
    <row r="7" spans="1:15" x14ac:dyDescent="0.25">
      <c r="A7" s="2" t="s">
        <v>29</v>
      </c>
      <c r="B7" s="3" t="s">
        <v>0</v>
      </c>
      <c r="C7" s="3">
        <v>400</v>
      </c>
      <c r="D7" s="2" t="s">
        <v>30</v>
      </c>
      <c r="E7" s="3"/>
      <c r="F7" s="3"/>
      <c r="G7" s="4"/>
      <c r="I7" s="6" t="s">
        <v>29</v>
      </c>
      <c r="J7" s="7" t="s">
        <v>0</v>
      </c>
      <c r="K7" s="61">
        <v>400</v>
      </c>
      <c r="L7" s="6" t="s">
        <v>30</v>
      </c>
      <c r="M7" s="7"/>
      <c r="N7" s="7"/>
      <c r="O7" s="8"/>
    </row>
    <row r="8" spans="1:15" x14ac:dyDescent="0.25">
      <c r="A8" s="2" t="s">
        <v>31</v>
      </c>
      <c r="B8" s="3" t="s">
        <v>0</v>
      </c>
      <c r="C8" s="9">
        <v>500</v>
      </c>
      <c r="D8" s="2" t="s">
        <v>6</v>
      </c>
      <c r="E8" s="10"/>
      <c r="F8" s="10"/>
      <c r="G8" s="4"/>
      <c r="I8" s="6" t="s">
        <v>31</v>
      </c>
      <c r="J8" s="7" t="s">
        <v>0</v>
      </c>
      <c r="K8" s="59">
        <v>500</v>
      </c>
      <c r="L8" s="6" t="s">
        <v>6</v>
      </c>
      <c r="M8" s="12"/>
      <c r="N8" s="12"/>
      <c r="O8" s="8"/>
    </row>
    <row r="9" spans="1:15" x14ac:dyDescent="0.25">
      <c r="A9" s="2" t="s">
        <v>32</v>
      </c>
      <c r="B9" s="3" t="s">
        <v>0</v>
      </c>
      <c r="C9" s="10">
        <v>7.0000000000000007E-2</v>
      </c>
      <c r="D9" s="2" t="s">
        <v>6</v>
      </c>
      <c r="E9" s="10"/>
      <c r="F9" s="10"/>
      <c r="G9" s="4"/>
      <c r="I9" s="6"/>
      <c r="J9" s="7"/>
      <c r="K9" s="11"/>
      <c r="L9" s="6"/>
      <c r="M9" s="12"/>
      <c r="N9" s="12"/>
      <c r="O9" s="8"/>
    </row>
    <row r="10" spans="1:15" x14ac:dyDescent="0.25">
      <c r="A10" s="2" t="s">
        <v>33</v>
      </c>
      <c r="B10" s="3" t="s">
        <v>0</v>
      </c>
      <c r="C10" s="10">
        <v>0.01</v>
      </c>
      <c r="D10" s="2" t="s">
        <v>6</v>
      </c>
      <c r="E10" s="10"/>
      <c r="F10" s="10"/>
      <c r="G10" s="4"/>
      <c r="I10" s="6"/>
      <c r="J10" s="7"/>
      <c r="K10" s="11"/>
      <c r="L10" s="6"/>
      <c r="M10" s="12"/>
      <c r="N10" s="12"/>
      <c r="O10" s="8"/>
    </row>
    <row r="11" spans="1:15" x14ac:dyDescent="0.25">
      <c r="A11" s="2"/>
      <c r="B11" s="3"/>
      <c r="C11" s="9"/>
      <c r="D11" s="2"/>
      <c r="E11" s="10"/>
      <c r="F11" s="10"/>
      <c r="G11" s="4"/>
      <c r="I11" s="6"/>
      <c r="J11" s="7"/>
      <c r="K11" s="11"/>
      <c r="L11" s="6"/>
      <c r="M11" s="12"/>
      <c r="N11" s="12"/>
      <c r="O11" s="8"/>
    </row>
    <row r="12" spans="1:15" x14ac:dyDescent="0.25">
      <c r="A12" s="2" t="s">
        <v>34</v>
      </c>
      <c r="B12" s="3"/>
      <c r="C12" s="9"/>
      <c r="D12" s="2"/>
      <c r="E12" s="10"/>
      <c r="F12" s="10"/>
      <c r="G12" s="4"/>
      <c r="I12" s="6" t="s">
        <v>34</v>
      </c>
      <c r="J12" s="7"/>
      <c r="K12" s="11"/>
      <c r="L12" s="6"/>
      <c r="M12" s="12"/>
      <c r="N12" s="12"/>
      <c r="O12" s="8"/>
    </row>
    <row r="13" spans="1:15" ht="33.75" customHeight="1" x14ac:dyDescent="0.25">
      <c r="A13" s="81" t="s">
        <v>72</v>
      </c>
      <c r="B13" s="81"/>
      <c r="C13" s="81"/>
      <c r="D13" s="81"/>
      <c r="E13" s="81"/>
      <c r="F13" s="81"/>
      <c r="G13" s="81"/>
      <c r="I13" s="82" t="s">
        <v>73</v>
      </c>
      <c r="J13" s="82"/>
      <c r="K13" s="82"/>
      <c r="L13" s="82"/>
      <c r="M13" s="82"/>
      <c r="N13" s="82"/>
      <c r="O13" s="82"/>
    </row>
    <row r="14" spans="1:15" ht="52.5" customHeight="1" x14ac:dyDescent="0.25">
      <c r="A14" s="81" t="s">
        <v>35</v>
      </c>
      <c r="B14" s="81"/>
      <c r="C14" s="81"/>
      <c r="D14" s="81"/>
      <c r="E14" s="81"/>
      <c r="F14" s="81"/>
      <c r="G14" s="81"/>
      <c r="I14" s="55" t="s">
        <v>63</v>
      </c>
      <c r="J14" s="7"/>
      <c r="K14" s="7"/>
      <c r="L14" s="6"/>
      <c r="M14" s="8"/>
      <c r="N14" s="8"/>
      <c r="O14" s="8"/>
    </row>
    <row r="17" spans="1:9" x14ac:dyDescent="0.25">
      <c r="A17" s="71" t="s">
        <v>64</v>
      </c>
    </row>
    <row r="18" spans="1:9" x14ac:dyDescent="0.25">
      <c r="A18" s="71" t="s">
        <v>84</v>
      </c>
    </row>
    <row r="19" spans="1:9" x14ac:dyDescent="0.25">
      <c r="A19" s="71" t="s">
        <v>85</v>
      </c>
    </row>
    <row r="20" spans="1:9" x14ac:dyDescent="0.25">
      <c r="A20" s="71" t="s">
        <v>86</v>
      </c>
    </row>
    <row r="21" spans="1:9" x14ac:dyDescent="0.25">
      <c r="A21" s="72" t="s">
        <v>87</v>
      </c>
    </row>
    <row r="32" spans="1:9" x14ac:dyDescent="0.25">
      <c r="I32" s="60"/>
    </row>
  </sheetData>
  <sheetProtection password="E156" sheet="1" objects="1" scenarios="1"/>
  <mergeCells count="5">
    <mergeCell ref="A5:G5"/>
    <mergeCell ref="I5:O5"/>
    <mergeCell ref="A14:G14"/>
    <mergeCell ref="I13:O13"/>
    <mergeCell ref="A13:G13"/>
  </mergeCells>
  <pageMargins left="0.75" right="0.75" top="1" bottom="1" header="0.5" footer="0.5"/>
  <pageSetup paperSize="199" scale="61" orientation="landscape" r:id="rId1"/>
  <headerFooter alignWithMargins="0">
    <oddHeader>&amp;CCALCULATION SPREADSHEET FOR GPSA ENGINEERING DATA BOOK, 13&amp;Xth&amp;X ED.
EXAMPLE 18-2</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7"/>
  <sheetViews>
    <sheetView workbookViewId="0">
      <selection activeCell="J24" sqref="J24"/>
    </sheetView>
  </sheetViews>
  <sheetFormatPr defaultRowHeight="15" x14ac:dyDescent="0.25"/>
  <cols>
    <col min="1" max="16384" width="9.140625" style="62"/>
  </cols>
  <sheetData>
    <row r="1" spans="1:1" x14ac:dyDescent="0.25">
      <c r="A1" s="62" t="s">
        <v>76</v>
      </c>
    </row>
    <row r="5" spans="1:1" x14ac:dyDescent="0.25">
      <c r="A5" s="62" t="s">
        <v>62</v>
      </c>
    </row>
    <row r="6" spans="1:1" x14ac:dyDescent="0.25">
      <c r="A6" s="62" t="s">
        <v>74</v>
      </c>
    </row>
    <row r="7" spans="1:1" x14ac:dyDescent="0.25">
      <c r="A7" s="62" t="s">
        <v>75</v>
      </c>
    </row>
  </sheetData>
  <sheetProtection password="E156" sheet="1" objects="1" scenarios="1"/>
  <printOptions horizontalCentered="1"/>
  <pageMargins left="0.7" right="0.7" top="0.75" bottom="0.75" header="0.3" footer="0.3"/>
  <pageSetup orientation="portrait" horizontalDpi="4294967293" verticalDpi="4294967293" r:id="rId1"/>
  <headerFooter>
    <oddHeader>&amp;CCALCULATION SPREADSHEET FOR GPSA DATA BOOK, 13th EDITION
LIMITS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Revisions</vt:lpstr>
      <vt:lpstr>Nomenclature</vt:lpstr>
      <vt:lpstr>Example 18-5</vt:lpstr>
      <vt:lpstr>Example 18-6</vt:lpstr>
      <vt:lpstr>Limits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Chip</dc:creator>
  <cp:lastModifiedBy>Hamilton, Stuart</cp:lastModifiedBy>
  <cp:lastPrinted>2013-09-29T19:07:42Z</cp:lastPrinted>
  <dcterms:created xsi:type="dcterms:W3CDTF">2008-08-21T19:06:00Z</dcterms:created>
  <dcterms:modified xsi:type="dcterms:W3CDTF">2017-04-09T00:13:20Z</dcterms:modified>
</cp:coreProperties>
</file>