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5195" windowHeight="11640" activeTab="1"/>
  </bookViews>
  <sheets>
    <sheet name="Revisions" sheetId="19" r:id="rId1"/>
    <sheet name="Nomenclature" sheetId="8" r:id="rId2"/>
    <sheet name="Example 18-5" sheetId="3" r:id="rId3"/>
    <sheet name="Example 18-6" sheetId="17" r:id="rId4"/>
    <sheet name="Limits" sheetId="18" r:id="rId5"/>
  </sheets>
  <calcPr calcId="145621"/>
</workbook>
</file>

<file path=xl/calcChain.xml><?xml version="1.0" encoding="utf-8"?>
<calcChain xmlns="http://schemas.openxmlformats.org/spreadsheetml/2006/main">
  <c r="K17" i="3" l="1"/>
  <c r="F13" i="3" l="1"/>
  <c r="C25" i="3" s="1"/>
  <c r="F25" i="3" s="1"/>
  <c r="F12" i="3"/>
  <c r="F11" i="3"/>
  <c r="C23" i="3" s="1"/>
  <c r="F10" i="3"/>
  <c r="C19" i="3" s="1"/>
  <c r="F19" i="3" s="1"/>
  <c r="F9" i="3"/>
  <c r="F8" i="3"/>
  <c r="C17" i="3" s="1"/>
  <c r="K25" i="3"/>
  <c r="N25" i="3" s="1"/>
  <c r="K24" i="3"/>
  <c r="N24" i="3" s="1"/>
  <c r="K23" i="3"/>
  <c r="K19" i="3"/>
  <c r="N19" i="3" s="1"/>
  <c r="K18" i="3"/>
  <c r="N18" i="3" s="1"/>
  <c r="C24" i="3"/>
  <c r="F24" i="3"/>
  <c r="C18" i="3"/>
  <c r="F18" i="3"/>
  <c r="N23" i="3"/>
  <c r="N29" i="3"/>
  <c r="K20" i="3" l="1"/>
  <c r="N26" i="3"/>
  <c r="N17" i="3"/>
  <c r="N28" i="3" s="1"/>
  <c r="F23" i="3"/>
  <c r="C26" i="3"/>
  <c r="F17" i="3"/>
  <c r="C20" i="3"/>
  <c r="K26" i="3"/>
  <c r="N20" i="3" l="1"/>
  <c r="F28" i="3"/>
  <c r="F20" i="3"/>
  <c r="F26" i="3"/>
  <c r="F29" i="3"/>
</calcChain>
</file>

<file path=xl/sharedStrings.xml><?xml version="1.0" encoding="utf-8"?>
<sst xmlns="http://schemas.openxmlformats.org/spreadsheetml/2006/main" count="204" uniqueCount="88">
  <si>
    <t xml:space="preserve"> =</t>
  </si>
  <si>
    <t>Given:</t>
  </si>
  <si>
    <t xml:space="preserve"> = </t>
  </si>
  <si>
    <t>MW</t>
  </si>
  <si>
    <t>Solution Steps</t>
  </si>
  <si>
    <t>Water Analysis Ion</t>
  </si>
  <si>
    <t>ppmw</t>
  </si>
  <si>
    <t>Equiv. Wt.</t>
  </si>
  <si>
    <t>Cations</t>
  </si>
  <si>
    <t>MEQ/liter</t>
  </si>
  <si>
    <r>
      <t>Ca</t>
    </r>
    <r>
      <rPr>
        <vertAlign val="superscript"/>
        <sz val="11"/>
        <rFont val="Times New Roman"/>
        <family val="1"/>
      </rPr>
      <t>+2</t>
    </r>
  </si>
  <si>
    <r>
      <t>Mg</t>
    </r>
    <r>
      <rPr>
        <vertAlign val="superscript"/>
        <sz val="11"/>
        <rFont val="Times New Roman"/>
        <family val="1"/>
      </rPr>
      <t>+2</t>
    </r>
  </si>
  <si>
    <r>
      <t>Na</t>
    </r>
    <r>
      <rPr>
        <vertAlign val="superscript"/>
        <sz val="11"/>
        <rFont val="Times New Roman"/>
        <family val="1"/>
      </rPr>
      <t>+1</t>
    </r>
  </si>
  <si>
    <t>milliequivalents/liter</t>
  </si>
  <si>
    <t>Anions</t>
  </si>
  <si>
    <r>
      <t>HCO</t>
    </r>
    <r>
      <rPr>
        <vertAlign val="subscript"/>
        <sz val="11"/>
        <rFont val="Times New Roman"/>
        <family val="1"/>
      </rPr>
      <t>3</t>
    </r>
    <r>
      <rPr>
        <vertAlign val="superscript"/>
        <sz val="11"/>
        <rFont val="Times New Roman"/>
        <family val="1"/>
      </rPr>
      <t>-1</t>
    </r>
  </si>
  <si>
    <r>
      <t>SO</t>
    </r>
    <r>
      <rPr>
        <vertAlign val="subscript"/>
        <sz val="11"/>
        <rFont val="Times New Roman"/>
        <family val="1"/>
      </rPr>
      <t>4</t>
    </r>
    <r>
      <rPr>
        <vertAlign val="superscript"/>
        <sz val="11"/>
        <rFont val="Times New Roman"/>
        <family val="1"/>
      </rPr>
      <t>-2</t>
    </r>
  </si>
  <si>
    <r>
      <t>Cl</t>
    </r>
    <r>
      <rPr>
        <vertAlign val="superscript"/>
        <sz val="11"/>
        <rFont val="Times New Roman"/>
        <family val="1"/>
      </rPr>
      <t>-1</t>
    </r>
  </si>
  <si>
    <r>
      <t>Calcium (Ca</t>
    </r>
    <r>
      <rPr>
        <vertAlign val="superscript"/>
        <sz val="11"/>
        <rFont val="Times New Roman"/>
        <family val="1"/>
      </rPr>
      <t>+2</t>
    </r>
    <r>
      <rPr>
        <sz val="11"/>
        <rFont val="Times New Roman"/>
        <family val="1"/>
      </rPr>
      <t>)</t>
    </r>
  </si>
  <si>
    <r>
      <t>Magnesium Mg</t>
    </r>
    <r>
      <rPr>
        <vertAlign val="superscript"/>
        <sz val="11"/>
        <rFont val="Times New Roman"/>
        <family val="1"/>
      </rPr>
      <t>+2</t>
    </r>
    <r>
      <rPr>
        <sz val="11"/>
        <rFont val="Times New Roman"/>
        <family val="1"/>
      </rPr>
      <t>)</t>
    </r>
  </si>
  <si>
    <r>
      <t>Sodium (Na</t>
    </r>
    <r>
      <rPr>
        <vertAlign val="superscript"/>
        <sz val="11"/>
        <rFont val="Times New Roman"/>
        <family val="1"/>
      </rPr>
      <t>+1</t>
    </r>
    <r>
      <rPr>
        <sz val="11"/>
        <rFont val="Times New Roman"/>
        <family val="1"/>
      </rPr>
      <t>)</t>
    </r>
  </si>
  <si>
    <r>
      <t>Bicarbonate (HCO</t>
    </r>
    <r>
      <rPr>
        <vertAlign val="subscript"/>
        <sz val="11"/>
        <rFont val="Times New Roman"/>
        <family val="1"/>
      </rPr>
      <t>3</t>
    </r>
    <r>
      <rPr>
        <vertAlign val="superscript"/>
        <sz val="11"/>
        <rFont val="Times New Roman"/>
        <family val="1"/>
      </rPr>
      <t>-1</t>
    </r>
    <r>
      <rPr>
        <sz val="11"/>
        <rFont val="Times New Roman"/>
        <family val="1"/>
      </rPr>
      <t>)</t>
    </r>
  </si>
  <si>
    <r>
      <t>Sulfate (SO</t>
    </r>
    <r>
      <rPr>
        <vertAlign val="subscript"/>
        <sz val="11"/>
        <rFont val="Times New Roman"/>
        <family val="1"/>
      </rPr>
      <t>4</t>
    </r>
    <r>
      <rPr>
        <vertAlign val="superscript"/>
        <sz val="11"/>
        <rFont val="Times New Roman"/>
        <family val="1"/>
      </rPr>
      <t>-2</t>
    </r>
    <r>
      <rPr>
        <sz val="11"/>
        <rFont val="Times New Roman"/>
        <family val="1"/>
      </rPr>
      <t>)</t>
    </r>
  </si>
  <si>
    <r>
      <t>Chloride (Cl</t>
    </r>
    <r>
      <rPr>
        <vertAlign val="superscript"/>
        <sz val="11"/>
        <rFont val="Times New Roman"/>
        <family val="1"/>
      </rPr>
      <t>-1</t>
    </r>
    <r>
      <rPr>
        <sz val="11"/>
        <rFont val="Times New Roman"/>
        <family val="1"/>
      </rPr>
      <t>)</t>
    </r>
  </si>
  <si>
    <t>Units</t>
  </si>
  <si>
    <r>
      <t>ppmw as CaCO</t>
    </r>
    <r>
      <rPr>
        <vertAlign val="subscript"/>
        <sz val="11"/>
        <rFont val="Times New Roman"/>
        <family val="1"/>
      </rPr>
      <t>3</t>
    </r>
  </si>
  <si>
    <t>Totals</t>
  </si>
  <si>
    <r>
      <t>Total hardness (Ca</t>
    </r>
    <r>
      <rPr>
        <vertAlign val="superscript"/>
        <sz val="11"/>
        <rFont val="Times New Roman"/>
        <family val="1"/>
      </rPr>
      <t>+2</t>
    </r>
    <r>
      <rPr>
        <sz val="11"/>
        <rFont val="Times New Roman"/>
        <family val="1"/>
      </rPr>
      <t xml:space="preserve"> + Mg</t>
    </r>
    <r>
      <rPr>
        <vertAlign val="superscript"/>
        <sz val="11"/>
        <rFont val="Times New Roman"/>
        <family val="1"/>
      </rPr>
      <t>+2</t>
    </r>
    <r>
      <rPr>
        <sz val="11"/>
        <rFont val="Times New Roman"/>
        <family val="1"/>
      </rPr>
      <t>)</t>
    </r>
  </si>
  <si>
    <r>
      <t>Total alkalinity (HCO</t>
    </r>
    <r>
      <rPr>
        <vertAlign val="subscript"/>
        <sz val="11"/>
        <rFont val="Times New Roman"/>
        <family val="1"/>
      </rPr>
      <t>3</t>
    </r>
    <r>
      <rPr>
        <vertAlign val="superscript"/>
        <sz val="11"/>
        <rFont val="Times New Roman"/>
        <family val="1"/>
      </rPr>
      <t>-1</t>
    </r>
    <r>
      <rPr>
        <sz val="11"/>
        <rFont val="Times New Roman"/>
        <family val="1"/>
      </rPr>
      <t>)</t>
    </r>
  </si>
  <si>
    <t>Boiler operating pressure</t>
  </si>
  <si>
    <t>psig</t>
  </si>
  <si>
    <t>Silica in boiler feedwater</t>
  </si>
  <si>
    <t>Silica in steam at 400 psig</t>
  </si>
  <si>
    <t>Solubility of silica at 100 psig</t>
  </si>
  <si>
    <t>Solution steps</t>
  </si>
  <si>
    <t>Follow the diagonal "Boiler Water Silica 100 ppmw" line to where it intersects with the Saturated Steam curve at 100 psia. Note it is slightly below 0.01 ppmw Silica in Steam (y-axis).  Conclusion: 100 ppmw silica in boiler feedwater will not result in silica deposition from steam vapor at 100 psia.</t>
  </si>
  <si>
    <t>Additional ions can be added to the above list, using Equiv. Wt. = MW divided by ionic valence.</t>
  </si>
  <si>
    <t>Above example assumes sp.gr. = 1.000</t>
  </si>
  <si>
    <t>A = ampere</t>
  </si>
  <si>
    <t>AC = alternating current</t>
  </si>
  <si>
    <t>BD = blowdown, gpm</t>
  </si>
  <si>
    <t>DC = direct current</t>
  </si>
  <si>
    <t>eff = efficiency, percent</t>
  </si>
  <si>
    <t>F = filtering rate, gpm</t>
  </si>
  <si>
    <t>hp = horsepower</t>
  </si>
  <si>
    <t>I = current, amperes</t>
  </si>
  <si>
    <t>kV = kilovolt</t>
  </si>
  <si>
    <t>kW = kilowatt</t>
  </si>
  <si>
    <t>kVA = kilovolt-ampere</t>
  </si>
  <si>
    <t>kVAR = reactive kilovolt-amperes, kilovar</t>
  </si>
  <si>
    <t>LHV = lower or net heating value, Btu/SCF</t>
  </si>
  <si>
    <t>N.C. = normally closed</t>
  </si>
  <si>
    <t>ppmw = part per million by weight</t>
  </si>
  <si>
    <t>psia = pounds per square inch absolute</t>
  </si>
  <si>
    <t>psig = pounds per square inch gauge</t>
  </si>
  <si>
    <t>PF = power factor, decimal</t>
  </si>
  <si>
    <t>R = resistance, ohms</t>
  </si>
  <si>
    <t>V = electromotive force, volts</t>
  </si>
  <si>
    <t>W = watt</t>
  </si>
  <si>
    <t>~ = frequency, Hertz</t>
  </si>
  <si>
    <t>Figure 18-1</t>
  </si>
  <si>
    <t>Nomenclature</t>
  </si>
  <si>
    <t>LIMITS</t>
  </si>
  <si>
    <t>Follow procedure at left to solve for allowable silica in boiler feedwater.</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</si>
  <si>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</si>
  <si>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LEL = lower explosive limit</t>
  </si>
  <si>
    <t>NO = normally open</t>
  </si>
  <si>
    <t xml:space="preserve">          (see Fig. 18-24)</t>
  </si>
  <si>
    <t>UEL = upper explosive limit</t>
  </si>
  <si>
    <t>ψ = symbol for phase, usually preceded by a number</t>
  </si>
  <si>
    <t>Example 18-5. Water Analysis Calculation.</t>
  </si>
  <si>
    <t>Example 18-6. Calculate Allowable Silica Concentration in Boiler Feedwater to Prevent Deposition.</t>
  </si>
  <si>
    <t>Using Fig. 18-13, determine concentration of "SILICA IN STEAM - ppmw" (y-axis) at 100 psia (x-axis), 0.010 ppmw.</t>
  </si>
  <si>
    <t>Requires using Fig. 18-13 to determine intersections of Saturated Steam curve with Boiler Water Silica - PPMW line for your particular application.</t>
  </si>
  <si>
    <t xml:space="preserve">Example 18-5 assumes 1.000 specific gravity.    </t>
  </si>
  <si>
    <t>Example 18-6 considers only silica solubility.  See Fig 18-14 for other limiting components in bioler feedwater.</t>
  </si>
  <si>
    <t>GPSA Engineering Data Book 14th Edition</t>
  </si>
  <si>
    <t>REVISION</t>
  </si>
  <si>
    <t>DATE</t>
  </si>
  <si>
    <t>REASON(S) FOR REVISION</t>
  </si>
  <si>
    <t xml:space="preserve">Initial release </t>
  </si>
  <si>
    <r>
      <t>pH</t>
    </r>
    <r>
      <rPr>
        <vertAlign val="subscript"/>
        <sz val="11"/>
        <rFont val="Times New Roman"/>
        <family val="1"/>
      </rPr>
      <t>S</t>
    </r>
    <r>
      <rPr>
        <sz val="11"/>
        <rFont val="Times New Roman"/>
        <family val="1"/>
      </rPr>
      <t xml:space="preserve"> = calculated pH at saturation with calcium carbonate</t>
    </r>
  </si>
  <si>
    <r>
      <t>SS</t>
    </r>
    <r>
      <rPr>
        <vertAlign val="subscript"/>
        <sz val="11"/>
        <rFont val="Times New Roman"/>
        <family val="1"/>
      </rPr>
      <t>F</t>
    </r>
    <r>
      <rPr>
        <sz val="11"/>
        <rFont val="Times New Roman"/>
        <family val="1"/>
      </rPr>
      <t xml:space="preserve"> = final suspended solids content, ppmw</t>
    </r>
  </si>
  <si>
    <r>
      <t>SS</t>
    </r>
    <r>
      <rPr>
        <vertAlign val="subscript"/>
        <sz val="11"/>
        <rFont val="Times New Roman"/>
        <family val="1"/>
      </rPr>
      <t xml:space="preserve">I </t>
    </r>
    <r>
      <rPr>
        <sz val="11"/>
        <rFont val="Times New Roman"/>
        <family val="1"/>
      </rPr>
      <t>= initial suspended solids content, ppmw</t>
    </r>
  </si>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</sst>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
  </numFmts>
  <fonts count="12" x14ac:knownFonts="1">
    <font>
      <sz val="10"/>
      <name val="Arial"/>
    </font>
    <font>
      <sz val="8"/>
      <name val="Arial"/>
      <family val="2"/>
    </font>
    <font>
      <b/>
      <sz val="11"/>
      <name val="Times New Roman"/>
      <family val="1"/>
    </font>
    <font>
      <sz val="11"/>
      <name val="Times New Roman"/>
      <family val="1"/>
    </font>
    <font>
      <vertAlign val="subscript"/>
      <sz val="11"/>
      <name val="Times New Roman"/>
      <family val="1"/>
    </font>
    <font>
      <sz val="11"/>
      <color indexed="18"/>
      <name val="Times New Roman"/>
      <family val="1"/>
    </font>
    <font>
      <sz val="11"/>
      <color indexed="16"/>
      <name val="Times New Roman"/>
      <family val="1"/>
    </font>
    <font>
      <vertAlign val="superscript"/>
      <sz val="11"/>
      <name val="Times New Roman"/>
      <family val="1"/>
    </font>
    <font>
      <b/>
      <sz val="11"/>
      <color indexed="18"/>
      <name val="Times New Roman"/>
      <family val="1"/>
    </font>
    <font>
      <sz val="10"/>
      <name val="Arial"/>
      <family val="2"/>
    </font>
    <font>
      <sz val="11"/>
      <color rgb="FFC00000"/>
      <name val="Times New Roman"/>
      <family val="1"/>
    </font>
    <font>
      <sz val="1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83">
    <xf numFmtId="0" fontId="0" fillId="0" borderId="0" xfId="0"/>
    <xf numFmtId="0" fontId="3" fillId="0" borderId="0" xfId="0" applyFont="1" applyAlignment="1" applyProtection="1">
      <alignment vertical="center"/>
    </xf>
    <xf numFmtId="0" fontId="3" fillId="3" borderId="0" xfId="0" applyFont="1" applyFill="1" applyBorder="1" applyProtection="1"/>
    <xf numFmtId="0" fontId="3" fillId="3" borderId="0" xfId="0" applyFont="1" applyFill="1" applyBorder="1" applyAlignment="1" applyProtection="1">
      <alignment horizontal="center"/>
    </xf>
    <xf numFmtId="0" fontId="5" fillId="3" borderId="0" xfId="0" applyFont="1" applyFill="1" applyBorder="1" applyProtection="1"/>
    <xf numFmtId="0" fontId="3" fillId="0" borderId="0" xfId="0" applyFont="1" applyProtection="1"/>
    <xf numFmtId="0" fontId="3" fillId="2" borderId="0" xfId="0" applyFont="1" applyFill="1" applyBorder="1" applyProtection="1"/>
    <xf numFmtId="0" fontId="3" fillId="2" borderId="0" xfId="0" applyFont="1" applyFill="1" applyBorder="1" applyAlignment="1" applyProtection="1">
      <alignment horizontal="center"/>
    </xf>
    <xf numFmtId="0" fontId="5" fillId="2" borderId="0" xfId="0" applyFont="1" applyFill="1" applyBorder="1" applyProtection="1"/>
    <xf numFmtId="166" fontId="3" fillId="3" borderId="0" xfId="0" applyNumberFormat="1" applyFont="1" applyFill="1" applyBorder="1" applyAlignment="1" applyProtection="1">
      <alignment horizontal="center"/>
    </xf>
    <xf numFmtId="2" fontId="3" fillId="3" borderId="0" xfId="0" applyNumberFormat="1" applyFont="1" applyFill="1" applyBorder="1" applyAlignment="1" applyProtection="1">
      <alignment horizontal="center"/>
    </xf>
    <xf numFmtId="166" fontId="3" fillId="2" borderId="0" xfId="0" applyNumberFormat="1" applyFont="1" applyFill="1" applyBorder="1" applyAlignment="1" applyProtection="1">
      <alignment horizontal="center"/>
    </xf>
    <xf numFmtId="2" fontId="3" fillId="2" borderId="0" xfId="0" applyNumberFormat="1" applyFont="1" applyFill="1" applyBorder="1" applyAlignment="1" applyProtection="1">
      <alignment horizontal="center"/>
    </xf>
    <xf numFmtId="0" fontId="2" fillId="3" borderId="0" xfId="0" applyFont="1" applyFill="1" applyBorder="1" applyAlignment="1" applyProtection="1">
      <alignment vertical="center"/>
    </xf>
    <xf numFmtId="0" fontId="2" fillId="3" borderId="0" xfId="0" applyFont="1" applyFill="1" applyBorder="1" applyAlignment="1" applyProtection="1">
      <alignment horizontal="center" vertical="center"/>
    </xf>
    <xf numFmtId="166" fontId="2" fillId="3" borderId="0" xfId="0" applyNumberFormat="1" applyFont="1" applyFill="1" applyBorder="1" applyAlignment="1" applyProtection="1">
      <alignment horizontal="center" vertical="center"/>
    </xf>
    <xf numFmtId="2" fontId="2" fillId="3" borderId="0" xfId="0" applyNumberFormat="1" applyFont="1" applyFill="1" applyBorder="1" applyAlignment="1" applyProtection="1">
      <alignment horizontal="center" vertical="center"/>
    </xf>
    <xf numFmtId="0" fontId="8" fillId="3" borderId="0" xfId="0" applyFont="1" applyFill="1" applyBorder="1" applyAlignment="1" applyProtection="1">
      <alignment vertical="center"/>
    </xf>
    <xf numFmtId="0" fontId="2" fillId="0" borderId="0" xfId="0" applyFont="1" applyAlignment="1" applyProtection="1">
      <alignment vertical="center"/>
    </xf>
    <xf numFmtId="0" fontId="2"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166" fontId="2" fillId="2" borderId="0" xfId="0" applyNumberFormat="1" applyFont="1" applyFill="1" applyBorder="1" applyAlignment="1" applyProtection="1">
      <alignment horizontal="center" vertical="center"/>
    </xf>
    <xf numFmtId="2" fontId="2"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center"/>
    </xf>
    <xf numFmtId="1" fontId="3" fillId="3" borderId="0" xfId="0" applyNumberFormat="1" applyFont="1" applyFill="1" applyBorder="1" applyAlignment="1" applyProtection="1">
      <alignment horizontal="center"/>
    </xf>
    <xf numFmtId="1" fontId="3" fillId="2" borderId="0" xfId="0" applyNumberFormat="1" applyFont="1" applyFill="1" applyBorder="1" applyAlignment="1" applyProtection="1">
      <alignment horizontal="center"/>
    </xf>
    <xf numFmtId="0" fontId="3" fillId="3" borderId="0" xfId="0" applyFont="1" applyFill="1" applyProtection="1"/>
    <xf numFmtId="0" fontId="3" fillId="2" borderId="0" xfId="0" applyFont="1" applyFill="1" applyProtection="1"/>
    <xf numFmtId="164" fontId="3" fillId="3" borderId="0" xfId="0" applyNumberFormat="1" applyFont="1" applyFill="1" applyBorder="1" applyAlignment="1" applyProtection="1">
      <alignment horizontal="center"/>
    </xf>
    <xf numFmtId="164" fontId="3" fillId="2" borderId="0" xfId="0" applyNumberFormat="1" applyFont="1" applyFill="1" applyBorder="1" applyAlignment="1" applyProtection="1">
      <alignment horizontal="center"/>
    </xf>
    <xf numFmtId="0" fontId="6" fillId="3" borderId="0" xfId="0" applyFont="1" applyFill="1" applyBorder="1" applyProtection="1"/>
    <xf numFmtId="0" fontId="6" fillId="2" borderId="0" xfId="0" applyFont="1" applyFill="1" applyBorder="1" applyProtection="1"/>
    <xf numFmtId="0" fontId="6" fillId="3" borderId="0" xfId="0" applyFont="1" applyFill="1" applyBorder="1" applyAlignment="1" applyProtection="1">
      <alignment horizontal="center"/>
    </xf>
    <xf numFmtId="0" fontId="6" fillId="2" borderId="0" xfId="0" applyFont="1" applyFill="1" applyBorder="1" applyAlignment="1" applyProtection="1">
      <alignment horizontal="center"/>
    </xf>
    <xf numFmtId="2" fontId="6" fillId="3" borderId="0" xfId="0" applyNumberFormat="1" applyFont="1" applyFill="1" applyBorder="1" applyAlignment="1" applyProtection="1">
      <alignment horizontal="center"/>
    </xf>
    <xf numFmtId="165" fontId="6" fillId="3" borderId="0" xfId="0" applyNumberFormat="1" applyFont="1" applyFill="1" applyBorder="1" applyAlignment="1" applyProtection="1">
      <alignment horizontal="center"/>
    </xf>
    <xf numFmtId="165" fontId="6" fillId="2" borderId="0" xfId="0" applyNumberFormat="1" applyFont="1" applyFill="1" applyBorder="1" applyAlignment="1" applyProtection="1">
      <alignment horizontal="center"/>
    </xf>
    <xf numFmtId="0" fontId="6" fillId="3" borderId="0" xfId="0" applyFont="1" applyFill="1" applyBorder="1" applyAlignment="1" applyProtection="1">
      <alignment horizontal="left"/>
    </xf>
    <xf numFmtId="0" fontId="6" fillId="2" borderId="0" xfId="0" applyFont="1" applyFill="1" applyBorder="1" applyAlignment="1" applyProtection="1">
      <alignment horizontal="left"/>
    </xf>
    <xf numFmtId="0" fontId="3" fillId="3" borderId="0" xfId="0" applyFont="1" applyFill="1" applyBorder="1" applyAlignment="1" applyProtection="1">
      <alignment horizontal="left"/>
    </xf>
    <xf numFmtId="1" fontId="3" fillId="3" borderId="0" xfId="0" applyNumberFormat="1" applyFont="1" applyFill="1" applyBorder="1" applyProtection="1"/>
    <xf numFmtId="165" fontId="3" fillId="3" borderId="0" xfId="0" applyNumberFormat="1" applyFont="1" applyFill="1" applyBorder="1" applyAlignment="1" applyProtection="1">
      <alignment horizontal="center"/>
    </xf>
    <xf numFmtId="0" fontId="3" fillId="2" borderId="0" xfId="0" applyFont="1" applyFill="1" applyBorder="1" applyAlignment="1" applyProtection="1">
      <alignment horizontal="left"/>
    </xf>
    <xf numFmtId="1" fontId="3" fillId="2" borderId="0" xfId="0" applyNumberFormat="1" applyFont="1" applyFill="1" applyBorder="1" applyProtection="1"/>
    <xf numFmtId="165" fontId="3" fillId="2" borderId="0" xfId="0" applyNumberFormat="1" applyFont="1" applyFill="1" applyBorder="1" applyAlignment="1" applyProtection="1">
      <alignment horizontal="center"/>
    </xf>
    <xf numFmtId="0" fontId="2" fillId="3" borderId="0" xfId="0" applyFont="1" applyFill="1" applyBorder="1" applyProtection="1"/>
    <xf numFmtId="0" fontId="2" fillId="3" borderId="0" xfId="0" applyFont="1" applyFill="1" applyBorder="1" applyAlignment="1" applyProtection="1">
      <alignment horizontal="center"/>
    </xf>
    <xf numFmtId="3" fontId="2" fillId="3" borderId="0" xfId="0" applyNumberFormat="1" applyFont="1" applyFill="1" applyBorder="1" applyAlignment="1" applyProtection="1">
      <alignment horizontal="center"/>
    </xf>
    <xf numFmtId="0" fontId="2" fillId="3" borderId="0" xfId="0" applyFont="1" applyFill="1" applyBorder="1" applyAlignment="1" applyProtection="1"/>
    <xf numFmtId="0" fontId="2" fillId="0" borderId="0" xfId="0" applyFont="1" applyProtection="1"/>
    <xf numFmtId="0" fontId="2" fillId="2" borderId="0" xfId="0" applyFont="1" applyFill="1" applyBorder="1" applyProtection="1"/>
    <xf numFmtId="0" fontId="2" fillId="2" borderId="0" xfId="0" applyFont="1" applyFill="1" applyBorder="1" applyAlignment="1" applyProtection="1">
      <alignment horizontal="center"/>
    </xf>
    <xf numFmtId="3" fontId="2" fillId="2" borderId="0" xfId="0" applyNumberFormat="1" applyFont="1" applyFill="1" applyBorder="1" applyAlignment="1" applyProtection="1">
      <alignment horizontal="center"/>
    </xf>
    <xf numFmtId="0" fontId="2" fillId="2" borderId="0" xfId="0" applyFont="1" applyFill="1" applyBorder="1" applyAlignment="1" applyProtection="1"/>
    <xf numFmtId="0" fontId="3" fillId="0" borderId="0" xfId="0" applyFont="1" applyAlignment="1" applyProtection="1">
      <alignment horizontal="center"/>
    </xf>
    <xf numFmtId="0" fontId="3" fillId="2" borderId="0" xfId="0" applyFont="1" applyFill="1" applyBorder="1" applyAlignment="1" applyProtection="1">
      <alignment vertical="center"/>
    </xf>
    <xf numFmtId="1" fontId="3" fillId="2" borderId="0" xfId="0" applyNumberFormat="1" applyFont="1" applyFill="1" applyBorder="1" applyAlignment="1" applyProtection="1">
      <alignment horizontal="center"/>
      <protection locked="0"/>
    </xf>
    <xf numFmtId="2" fontId="3" fillId="2" borderId="0" xfId="0" applyNumberFormat="1" applyFont="1" applyFill="1" applyBorder="1" applyAlignment="1" applyProtection="1">
      <alignment horizontal="center"/>
      <protection locked="0"/>
    </xf>
    <xf numFmtId="2" fontId="6" fillId="2" borderId="0" xfId="0" applyNumberFormat="1" applyFont="1" applyFill="1" applyBorder="1" applyAlignment="1" applyProtection="1">
      <alignment horizontal="center"/>
      <protection locked="0"/>
    </xf>
    <xf numFmtId="166" fontId="3" fillId="2" borderId="0" xfId="0" applyNumberFormat="1" applyFont="1" applyFill="1" applyBorder="1" applyAlignment="1" applyProtection="1">
      <alignment horizontal="center"/>
      <protection locked="0"/>
    </xf>
    <xf numFmtId="0" fontId="3" fillId="0" borderId="0" xfId="0" applyFont="1" applyProtection="1">
      <protection locked="0"/>
    </xf>
    <xf numFmtId="0" fontId="3" fillId="2" borderId="0" xfId="0" applyFont="1" applyFill="1" applyBorder="1" applyAlignment="1" applyProtection="1">
      <alignment horizontal="center"/>
      <protection locked="0"/>
    </xf>
    <xf numFmtId="0" fontId="3" fillId="0" borderId="0" xfId="0" applyFont="1"/>
    <xf numFmtId="0" fontId="3" fillId="0" borderId="2" xfId="0" applyFont="1" applyBorder="1" applyAlignment="1">
      <alignment horizontal="center"/>
    </xf>
    <xf numFmtId="14" fontId="3" fillId="0" borderId="2" xfId="0" applyNumberFormat="1" applyFont="1" applyBorder="1" applyAlignment="1">
      <alignment horizontal="center"/>
    </xf>
    <xf numFmtId="0" fontId="3" fillId="0" borderId="2" xfId="0" applyFont="1" applyBorder="1"/>
    <xf numFmtId="0" fontId="11" fillId="0" borderId="0" xfId="0" applyFont="1"/>
    <xf numFmtId="0" fontId="2" fillId="4" borderId="2" xfId="0" applyFont="1" applyFill="1" applyBorder="1" applyAlignment="1">
      <alignment horizontal="center"/>
    </xf>
    <xf numFmtId="0" fontId="2" fillId="4" borderId="2" xfId="0" applyFont="1" applyFill="1" applyBorder="1" applyAlignment="1">
      <alignment horizontal="left"/>
    </xf>
    <xf numFmtId="0" fontId="3" fillId="0" borderId="0" xfId="0" applyFont="1" applyAlignment="1">
      <alignment horizontal="left"/>
    </xf>
    <xf numFmtId="0" fontId="3" fillId="0" borderId="0" xfId="0" applyFont="1" applyFill="1" applyAlignment="1">
      <alignment horizontal="left"/>
    </xf>
    <xf numFmtId="0" fontId="10" fillId="0" borderId="0" xfId="1" applyFont="1" applyFill="1"/>
    <xf numFmtId="0" fontId="10" fillId="0" borderId="0" xfId="1" applyFont="1"/>
    <xf numFmtId="0" fontId="3" fillId="0" borderId="0" xfId="0" applyFont="1" applyAlignment="1">
      <alignment horizontal="left"/>
    </xf>
    <xf numFmtId="0" fontId="2" fillId="0" borderId="0" xfId="0" applyFont="1" applyAlignment="1">
      <alignment horizontal="left" indent="21"/>
    </xf>
    <xf numFmtId="0" fontId="2" fillId="0" borderId="1" xfId="0" applyFont="1" applyBorder="1" applyAlignment="1">
      <alignment horizontal="left" indent="21"/>
    </xf>
    <xf numFmtId="0" fontId="2" fillId="3" borderId="0" xfId="0" applyFont="1" applyFill="1" applyBorder="1" applyAlignment="1" applyProtection="1">
      <alignment vertical="center" wrapText="1"/>
    </xf>
    <xf numFmtId="0" fontId="0" fillId="3" borderId="0" xfId="0" applyFill="1" applyAlignment="1" applyProtection="1">
      <alignment vertical="center" wrapText="1"/>
    </xf>
    <xf numFmtId="0" fontId="2" fillId="2" borderId="0" xfId="0" applyFont="1" applyFill="1" applyBorder="1" applyAlignment="1" applyProtection="1">
      <alignment vertical="center" wrapText="1"/>
    </xf>
    <xf numFmtId="0" fontId="0" fillId="2" borderId="0" xfId="0" applyFill="1" applyAlignment="1" applyProtection="1">
      <alignment vertical="center" wrapText="1"/>
    </xf>
    <xf numFmtId="0" fontId="0" fillId="2" borderId="0" xfId="0" applyFill="1" applyBorder="1" applyAlignment="1" applyProtection="1">
      <alignment vertical="center" wrapText="1"/>
    </xf>
    <xf numFmtId="0" fontId="3" fillId="3"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cellXfs>
  <cellStyles count="2">
    <cellStyle name="Normal" xfId="0" builtinId="0"/>
    <cellStyle name="Normal 2" xfId="1"/>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D20" sqref="D20"/>
    </sheetView>
  </sheetViews>
  <sheetFormatPr defaultRowHeight="12.75" x14ac:dyDescent="0.2"/>
  <cols>
    <col min="3" max="3" width="31.28515625" customWidth="1"/>
  </cols>
  <sheetData>
    <row r="1" spans="1:3" ht="15" x14ac:dyDescent="0.25">
      <c r="A1" s="62" t="s">
        <v>76</v>
      </c>
      <c r="B1" s="66"/>
      <c r="C1" s="66"/>
    </row>
    <row r="2" spans="1:3" ht="14.25" x14ac:dyDescent="0.2">
      <c r="A2" s="66"/>
      <c r="B2" s="66"/>
      <c r="C2" s="66"/>
    </row>
    <row r="3" spans="1:3" ht="14.25" x14ac:dyDescent="0.2">
      <c r="A3" s="66"/>
      <c r="B3" s="66"/>
      <c r="C3" s="66"/>
    </row>
    <row r="4" spans="1:3" ht="14.25" x14ac:dyDescent="0.2">
      <c r="A4" s="67" t="s">
        <v>77</v>
      </c>
      <c r="B4" s="67" t="s">
        <v>78</v>
      </c>
      <c r="C4" s="68" t="s">
        <v>79</v>
      </c>
    </row>
    <row r="5" spans="1:3" ht="15" x14ac:dyDescent="0.25">
      <c r="A5" s="63">
        <v>0</v>
      </c>
      <c r="B5" s="64">
        <v>42826</v>
      </c>
      <c r="C5" s="65" t="s">
        <v>80</v>
      </c>
    </row>
    <row r="6" spans="1:3" ht="15" x14ac:dyDescent="0.25">
      <c r="A6" s="65"/>
      <c r="B6" s="65"/>
      <c r="C6" s="65"/>
    </row>
    <row r="7" spans="1:3" ht="15" x14ac:dyDescent="0.25">
      <c r="A7" s="65"/>
      <c r="B7" s="65"/>
      <c r="C7" s="65"/>
    </row>
  </sheetData>
  <sheetProtection password="E156" sheet="1" objects="1" scenarios="1"/>
  <pageMargins left="0.7" right="0.7" top="0.75" bottom="0.75" header="0.3" footer="0.3"/>
  <pageSetup paperSize="42949672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workbookViewId="0">
      <selection activeCell="C3" sqref="C3"/>
    </sheetView>
  </sheetViews>
  <sheetFormatPr defaultRowHeight="15" x14ac:dyDescent="0.25"/>
  <cols>
    <col min="1" max="3" width="9.140625" style="62"/>
    <col min="4" max="4" width="11.28515625" style="62" customWidth="1"/>
    <col min="5" max="8" width="9.140625" style="62"/>
    <col min="9" max="9" width="14.7109375" style="62" customWidth="1"/>
    <col min="10" max="16384" width="9.140625" style="62"/>
  </cols>
  <sheetData>
    <row r="1" spans="1:10" x14ac:dyDescent="0.25">
      <c r="A1" s="62" t="s">
        <v>76</v>
      </c>
    </row>
    <row r="5" spans="1:10" x14ac:dyDescent="0.25">
      <c r="A5" s="74" t="s">
        <v>60</v>
      </c>
      <c r="B5" s="74"/>
      <c r="C5" s="74"/>
      <c r="D5" s="74"/>
      <c r="E5" s="74"/>
      <c r="F5" s="74"/>
      <c r="G5" s="74"/>
      <c r="H5" s="74"/>
      <c r="I5" s="74"/>
      <c r="J5" s="74"/>
    </row>
    <row r="6" spans="1:10" x14ac:dyDescent="0.25">
      <c r="A6" s="75" t="s">
        <v>61</v>
      </c>
      <c r="B6" s="75"/>
      <c r="C6" s="75"/>
      <c r="D6" s="75"/>
      <c r="E6" s="75"/>
      <c r="F6" s="75"/>
      <c r="G6" s="75"/>
      <c r="H6" s="75"/>
      <c r="I6" s="75"/>
      <c r="J6" s="75"/>
    </row>
    <row r="7" spans="1:10" x14ac:dyDescent="0.25">
      <c r="A7" s="73" t="s">
        <v>38</v>
      </c>
      <c r="B7" s="73"/>
      <c r="C7" s="73"/>
      <c r="D7" s="73"/>
      <c r="E7" s="73" t="s">
        <v>66</v>
      </c>
      <c r="F7" s="73"/>
      <c r="G7" s="73"/>
      <c r="H7" s="73"/>
      <c r="I7" s="73"/>
      <c r="J7" s="73"/>
    </row>
    <row r="8" spans="1:10" s="69" customFormat="1" x14ac:dyDescent="0.25">
      <c r="A8" s="73" t="s">
        <v>39</v>
      </c>
      <c r="B8" s="73"/>
      <c r="C8" s="73"/>
      <c r="D8" s="73"/>
      <c r="E8" s="73" t="s">
        <v>52</v>
      </c>
      <c r="F8" s="73"/>
      <c r="G8" s="73"/>
      <c r="H8" s="73"/>
      <c r="I8" s="73"/>
      <c r="J8" s="73"/>
    </row>
    <row r="9" spans="1:10" s="69" customFormat="1" x14ac:dyDescent="0.25">
      <c r="A9" s="73" t="s">
        <v>40</v>
      </c>
      <c r="B9" s="73"/>
      <c r="C9" s="73"/>
      <c r="D9" s="73"/>
      <c r="E9" s="73" t="s">
        <v>53</v>
      </c>
      <c r="F9" s="73"/>
      <c r="G9" s="73"/>
      <c r="H9" s="73"/>
      <c r="I9" s="73"/>
      <c r="J9" s="73"/>
    </row>
    <row r="10" spans="1:10" s="69" customFormat="1" x14ac:dyDescent="0.25">
      <c r="A10" s="73" t="s">
        <v>41</v>
      </c>
      <c r="B10" s="73"/>
      <c r="C10" s="73"/>
      <c r="D10" s="73"/>
      <c r="E10" s="73" t="s">
        <v>54</v>
      </c>
      <c r="F10" s="73"/>
      <c r="G10" s="73"/>
      <c r="H10" s="73"/>
      <c r="I10" s="73"/>
      <c r="J10" s="73"/>
    </row>
    <row r="11" spans="1:10" s="69" customFormat="1" ht="16.5" x14ac:dyDescent="0.3">
      <c r="A11" s="73" t="s">
        <v>42</v>
      </c>
      <c r="B11" s="73"/>
      <c r="C11" s="73"/>
      <c r="D11" s="73"/>
      <c r="E11" s="69" t="s">
        <v>81</v>
      </c>
      <c r="F11" s="70"/>
      <c r="G11" s="70"/>
      <c r="H11" s="70"/>
      <c r="I11" s="70"/>
    </row>
    <row r="12" spans="1:10" s="69" customFormat="1" x14ac:dyDescent="0.25">
      <c r="A12" s="73" t="s">
        <v>43</v>
      </c>
      <c r="B12" s="73"/>
      <c r="C12" s="73"/>
      <c r="D12" s="73"/>
      <c r="E12" s="69" t="s">
        <v>67</v>
      </c>
    </row>
    <row r="13" spans="1:10" s="69" customFormat="1" x14ac:dyDescent="0.25">
      <c r="A13" s="73" t="s">
        <v>44</v>
      </c>
      <c r="B13" s="73"/>
      <c r="C13" s="73"/>
      <c r="D13" s="73"/>
      <c r="E13" s="69" t="s">
        <v>55</v>
      </c>
    </row>
    <row r="14" spans="1:10" s="69" customFormat="1" x14ac:dyDescent="0.25">
      <c r="A14" s="73" t="s">
        <v>45</v>
      </c>
      <c r="B14" s="73"/>
      <c r="C14" s="73"/>
      <c r="D14" s="73"/>
      <c r="E14" s="69" t="s">
        <v>56</v>
      </c>
    </row>
    <row r="15" spans="1:10" s="69" customFormat="1" ht="16.5" x14ac:dyDescent="0.3">
      <c r="A15" s="73" t="s">
        <v>46</v>
      </c>
      <c r="B15" s="73"/>
      <c r="C15" s="73"/>
      <c r="D15" s="73"/>
      <c r="E15" s="69" t="s">
        <v>82</v>
      </c>
    </row>
    <row r="16" spans="1:10" s="69" customFormat="1" ht="16.5" x14ac:dyDescent="0.3">
      <c r="A16" s="73" t="s">
        <v>47</v>
      </c>
      <c r="B16" s="73"/>
      <c r="C16" s="73"/>
      <c r="D16" s="73"/>
      <c r="E16" s="69" t="s">
        <v>83</v>
      </c>
    </row>
    <row r="17" spans="1:5" s="69" customFormat="1" x14ac:dyDescent="0.25">
      <c r="A17" s="73" t="s">
        <v>48</v>
      </c>
      <c r="B17" s="73"/>
      <c r="C17" s="73"/>
      <c r="D17" s="73"/>
      <c r="E17" s="69" t="s">
        <v>68</v>
      </c>
    </row>
    <row r="18" spans="1:5" s="69" customFormat="1" x14ac:dyDescent="0.25">
      <c r="A18" s="73" t="s">
        <v>49</v>
      </c>
      <c r="B18" s="73"/>
      <c r="C18" s="73"/>
      <c r="D18" s="73"/>
      <c r="E18" s="69" t="s">
        <v>57</v>
      </c>
    </row>
    <row r="19" spans="1:5" s="69" customFormat="1" x14ac:dyDescent="0.25">
      <c r="A19" s="69" t="s">
        <v>65</v>
      </c>
      <c r="E19" s="69" t="s">
        <v>58</v>
      </c>
    </row>
    <row r="20" spans="1:5" s="69" customFormat="1" x14ac:dyDescent="0.25">
      <c r="A20" s="73" t="s">
        <v>50</v>
      </c>
      <c r="B20" s="73"/>
      <c r="C20" s="73"/>
      <c r="D20" s="73"/>
      <c r="E20" s="69" t="s">
        <v>59</v>
      </c>
    </row>
    <row r="21" spans="1:5" s="69" customFormat="1" x14ac:dyDescent="0.25">
      <c r="A21" s="73" t="s">
        <v>51</v>
      </c>
      <c r="B21" s="73"/>
      <c r="C21" s="73"/>
      <c r="D21" s="73"/>
      <c r="E21" s="69" t="s">
        <v>69</v>
      </c>
    </row>
    <row r="22" spans="1:5" s="69" customFormat="1" x14ac:dyDescent="0.25">
      <c r="A22" s="73"/>
      <c r="B22" s="73"/>
      <c r="C22" s="73"/>
      <c r="D22" s="73"/>
    </row>
    <row r="23" spans="1:5" s="69" customFormat="1" x14ac:dyDescent="0.25">
      <c r="A23" s="73"/>
      <c r="B23" s="73"/>
      <c r="C23" s="73"/>
      <c r="D23" s="73"/>
    </row>
    <row r="24" spans="1:5" x14ac:dyDescent="0.25">
      <c r="E24" s="69"/>
    </row>
  </sheetData>
  <sheetProtection password="E156" sheet="1" objects="1" scenarios="1"/>
  <mergeCells count="22">
    <mergeCell ref="A22:D22"/>
    <mergeCell ref="A23:D23"/>
    <mergeCell ref="E7:J7"/>
    <mergeCell ref="E8:J8"/>
    <mergeCell ref="E9:J9"/>
    <mergeCell ref="E10:J10"/>
    <mergeCell ref="A12:D12"/>
    <mergeCell ref="A13:D13"/>
    <mergeCell ref="A14:D14"/>
    <mergeCell ref="A15:D15"/>
    <mergeCell ref="A16:D16"/>
    <mergeCell ref="A17:D17"/>
    <mergeCell ref="A7:D7"/>
    <mergeCell ref="A8:D8"/>
    <mergeCell ref="A20:D20"/>
    <mergeCell ref="A21:D21"/>
    <mergeCell ref="A10:D10"/>
    <mergeCell ref="A5:J5"/>
    <mergeCell ref="A6:J6"/>
    <mergeCell ref="A9:D9"/>
    <mergeCell ref="A18:D18"/>
    <mergeCell ref="A11:D11"/>
  </mergeCells>
  <pageMargins left="0.7" right="0.7" top="0.75" bottom="0.75" header="0.3" footer="0.3"/>
  <pageSetup paperSize="20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80" zoomScaleNormal="80" workbookViewId="0">
      <selection activeCell="F18" sqref="F18"/>
    </sheetView>
  </sheetViews>
  <sheetFormatPr defaultRowHeight="15" x14ac:dyDescent="0.25"/>
  <cols>
    <col min="1" max="1" width="21.42578125" style="5" customWidth="1"/>
    <col min="2" max="2" width="9.140625" style="54"/>
    <col min="3" max="3" width="15" style="54" customWidth="1"/>
    <col min="4" max="5" width="10.5703125" style="5" customWidth="1"/>
    <col min="6" max="6" width="9.140625" style="5"/>
    <col min="7" max="7" width="14.7109375" style="5" customWidth="1"/>
    <col min="8" max="8" width="9.140625" style="5"/>
    <col min="9" max="9" width="22.140625" style="5" customWidth="1"/>
    <col min="10" max="10" width="9.140625" style="54"/>
    <col min="11" max="11" width="17" style="54" customWidth="1"/>
    <col min="12" max="12" width="10.7109375" style="5" bestFit="1" customWidth="1"/>
    <col min="13" max="14" width="9.140625" style="5"/>
    <col min="15" max="15" width="18" style="5" customWidth="1"/>
    <col min="16" max="16384" width="9.140625" style="5"/>
  </cols>
  <sheetData>
    <row r="1" spans="1:15" x14ac:dyDescent="0.25">
      <c r="A1" s="62" t="s">
        <v>76</v>
      </c>
    </row>
    <row r="5" spans="1:15" s="1" customFormat="1" ht="21" customHeight="1" x14ac:dyDescent="0.2">
      <c r="A5" s="76" t="s">
        <v>70</v>
      </c>
      <c r="B5" s="77"/>
      <c r="C5" s="77"/>
      <c r="D5" s="77"/>
      <c r="E5" s="77"/>
      <c r="F5" s="77"/>
      <c r="G5" s="77"/>
      <c r="I5" s="78" t="s">
        <v>70</v>
      </c>
      <c r="J5" s="79"/>
      <c r="K5" s="79"/>
      <c r="L5" s="79"/>
      <c r="M5" s="79"/>
      <c r="N5" s="79"/>
      <c r="O5" s="79"/>
    </row>
    <row r="6" spans="1:15" x14ac:dyDescent="0.25">
      <c r="A6" s="2" t="s">
        <v>1</v>
      </c>
      <c r="B6" s="3"/>
      <c r="C6" s="3"/>
      <c r="D6" s="2"/>
      <c r="E6" s="4"/>
      <c r="F6" s="4"/>
      <c r="G6" s="4"/>
      <c r="I6" s="6" t="s">
        <v>1</v>
      </c>
      <c r="J6" s="7"/>
      <c r="K6" s="7"/>
      <c r="L6" s="6"/>
      <c r="M6" s="8"/>
      <c r="N6" s="8"/>
      <c r="O6" s="8"/>
    </row>
    <row r="7" spans="1:15" x14ac:dyDescent="0.25">
      <c r="A7" s="2" t="s">
        <v>5</v>
      </c>
      <c r="B7" s="3"/>
      <c r="C7" s="3" t="s">
        <v>6</v>
      </c>
      <c r="D7" s="2" t="s">
        <v>24</v>
      </c>
      <c r="E7" s="3" t="s">
        <v>3</v>
      </c>
      <c r="F7" s="3" t="s">
        <v>7</v>
      </c>
      <c r="G7" s="4"/>
      <c r="I7" s="6" t="s">
        <v>5</v>
      </c>
      <c r="J7" s="7"/>
      <c r="K7" s="7" t="s">
        <v>6</v>
      </c>
      <c r="L7" s="6" t="s">
        <v>24</v>
      </c>
      <c r="M7" s="7" t="s">
        <v>3</v>
      </c>
      <c r="N7" s="7" t="s">
        <v>7</v>
      </c>
      <c r="O7" s="8"/>
    </row>
    <row r="8" spans="1:15" ht="18" x14ac:dyDescent="0.25">
      <c r="A8" s="2" t="s">
        <v>18</v>
      </c>
      <c r="B8" s="3" t="s">
        <v>0</v>
      </c>
      <c r="C8" s="9">
        <v>100.1</v>
      </c>
      <c r="D8" s="2" t="s">
        <v>6</v>
      </c>
      <c r="E8" s="10">
        <v>40.08</v>
      </c>
      <c r="F8" s="10">
        <f>E8/2</f>
        <v>20.04</v>
      </c>
      <c r="G8" s="4"/>
      <c r="I8" s="6" t="s">
        <v>18</v>
      </c>
      <c r="J8" s="7" t="s">
        <v>0</v>
      </c>
      <c r="K8" s="59">
        <v>100.1</v>
      </c>
      <c r="L8" s="6" t="s">
        <v>6</v>
      </c>
      <c r="M8" s="12">
        <v>40.08</v>
      </c>
      <c r="N8" s="12">
        <v>20.04</v>
      </c>
      <c r="O8" s="8"/>
    </row>
    <row r="9" spans="1:15" ht="18" x14ac:dyDescent="0.25">
      <c r="A9" s="2" t="s">
        <v>19</v>
      </c>
      <c r="B9" s="3" t="s">
        <v>2</v>
      </c>
      <c r="C9" s="9">
        <v>20.399999999999999</v>
      </c>
      <c r="D9" s="2" t="s">
        <v>6</v>
      </c>
      <c r="E9" s="10">
        <v>24.32</v>
      </c>
      <c r="F9" s="10">
        <f>E9/2</f>
        <v>12.16</v>
      </c>
      <c r="G9" s="4"/>
      <c r="I9" s="6" t="s">
        <v>19</v>
      </c>
      <c r="J9" s="7" t="s">
        <v>2</v>
      </c>
      <c r="K9" s="59">
        <v>40</v>
      </c>
      <c r="L9" s="6" t="s">
        <v>6</v>
      </c>
      <c r="M9" s="12">
        <v>24.32</v>
      </c>
      <c r="N9" s="12">
        <v>12.16</v>
      </c>
      <c r="O9" s="8"/>
    </row>
    <row r="10" spans="1:15" ht="18" x14ac:dyDescent="0.25">
      <c r="A10" s="2" t="s">
        <v>20</v>
      </c>
      <c r="B10" s="3" t="s">
        <v>0</v>
      </c>
      <c r="C10" s="9">
        <v>12</v>
      </c>
      <c r="D10" s="2" t="s">
        <v>6</v>
      </c>
      <c r="E10" s="10">
        <v>23</v>
      </c>
      <c r="F10" s="10">
        <f>E10/1</f>
        <v>23</v>
      </c>
      <c r="G10" s="4"/>
      <c r="I10" s="6" t="s">
        <v>20</v>
      </c>
      <c r="J10" s="7" t="s">
        <v>0</v>
      </c>
      <c r="K10" s="59">
        <v>12</v>
      </c>
      <c r="L10" s="6" t="s">
        <v>6</v>
      </c>
      <c r="M10" s="12">
        <v>23</v>
      </c>
      <c r="N10" s="12">
        <v>23</v>
      </c>
      <c r="O10" s="8"/>
    </row>
    <row r="11" spans="1:15" ht="18.75" x14ac:dyDescent="0.3">
      <c r="A11" s="2" t="s">
        <v>21</v>
      </c>
      <c r="B11" s="3" t="s">
        <v>0</v>
      </c>
      <c r="C11" s="9">
        <v>366</v>
      </c>
      <c r="D11" s="2" t="s">
        <v>6</v>
      </c>
      <c r="E11" s="10">
        <v>61.02</v>
      </c>
      <c r="F11" s="10">
        <f>E11/1</f>
        <v>61.02</v>
      </c>
      <c r="G11" s="4"/>
      <c r="I11" s="6" t="s">
        <v>21</v>
      </c>
      <c r="J11" s="7" t="s">
        <v>0</v>
      </c>
      <c r="K11" s="59">
        <v>366</v>
      </c>
      <c r="L11" s="6" t="s">
        <v>6</v>
      </c>
      <c r="M11" s="12">
        <v>61.02</v>
      </c>
      <c r="N11" s="12">
        <v>61.02</v>
      </c>
      <c r="O11" s="8"/>
    </row>
    <row r="12" spans="1:15" ht="18.75" x14ac:dyDescent="0.3">
      <c r="A12" s="2" t="s">
        <v>22</v>
      </c>
      <c r="B12" s="3" t="s">
        <v>0</v>
      </c>
      <c r="C12" s="9">
        <v>48.1</v>
      </c>
      <c r="D12" s="2" t="s">
        <v>6</v>
      </c>
      <c r="E12" s="10">
        <v>96.06</v>
      </c>
      <c r="F12" s="10">
        <f>E12/2</f>
        <v>48.03</v>
      </c>
      <c r="G12" s="4"/>
      <c r="I12" s="6" t="s">
        <v>22</v>
      </c>
      <c r="J12" s="7" t="s">
        <v>0</v>
      </c>
      <c r="K12" s="59">
        <v>48.1</v>
      </c>
      <c r="L12" s="6" t="s">
        <v>6</v>
      </c>
      <c r="M12" s="12">
        <v>96.06</v>
      </c>
      <c r="N12" s="12">
        <v>48.03</v>
      </c>
      <c r="O12" s="8"/>
    </row>
    <row r="13" spans="1:15" ht="18" x14ac:dyDescent="0.25">
      <c r="A13" s="2" t="s">
        <v>23</v>
      </c>
      <c r="B13" s="3" t="s">
        <v>0</v>
      </c>
      <c r="C13" s="9">
        <v>7.1</v>
      </c>
      <c r="D13" s="2" t="s">
        <v>6</v>
      </c>
      <c r="E13" s="10">
        <v>35.46</v>
      </c>
      <c r="F13" s="10">
        <f>E13/1</f>
        <v>35.46</v>
      </c>
      <c r="G13" s="4"/>
      <c r="I13" s="6" t="s">
        <v>23</v>
      </c>
      <c r="J13" s="7" t="s">
        <v>0</v>
      </c>
      <c r="K13" s="59">
        <v>7.1</v>
      </c>
      <c r="L13" s="6" t="s">
        <v>6</v>
      </c>
      <c r="M13" s="12">
        <v>35.46</v>
      </c>
      <c r="N13" s="12">
        <v>35.46</v>
      </c>
      <c r="O13" s="8"/>
    </row>
    <row r="14" spans="1:15" s="18" customFormat="1" ht="25.5" customHeight="1" x14ac:dyDescent="0.2">
      <c r="A14" s="13" t="s">
        <v>36</v>
      </c>
      <c r="B14" s="14"/>
      <c r="C14" s="15"/>
      <c r="D14" s="13"/>
      <c r="E14" s="16"/>
      <c r="F14" s="16"/>
      <c r="G14" s="17"/>
      <c r="I14" s="19" t="s">
        <v>36</v>
      </c>
      <c r="J14" s="20"/>
      <c r="K14" s="21"/>
      <c r="L14" s="19"/>
      <c r="M14" s="22"/>
      <c r="N14" s="22"/>
      <c r="O14" s="23"/>
    </row>
    <row r="15" spans="1:15" x14ac:dyDescent="0.25">
      <c r="A15" s="2" t="s">
        <v>4</v>
      </c>
      <c r="B15" s="3"/>
      <c r="C15" s="3"/>
      <c r="D15" s="2"/>
      <c r="E15" s="4"/>
      <c r="F15" s="4"/>
      <c r="G15" s="4"/>
      <c r="I15" s="6" t="s">
        <v>4</v>
      </c>
      <c r="J15" s="7"/>
      <c r="K15" s="7"/>
      <c r="L15" s="6"/>
      <c r="M15" s="8"/>
      <c r="N15" s="8"/>
      <c r="O15" s="8"/>
    </row>
    <row r="16" spans="1:15" ht="16.5" x14ac:dyDescent="0.3">
      <c r="A16" s="2" t="s">
        <v>8</v>
      </c>
      <c r="B16" s="3"/>
      <c r="C16" s="24" t="s">
        <v>9</v>
      </c>
      <c r="D16" s="2" t="s">
        <v>24</v>
      </c>
      <c r="E16" s="4"/>
      <c r="F16" s="3" t="s">
        <v>25</v>
      </c>
      <c r="G16" s="4"/>
      <c r="I16" s="6" t="s">
        <v>8</v>
      </c>
      <c r="J16" s="7"/>
      <c r="K16" s="25" t="s">
        <v>9</v>
      </c>
      <c r="L16" s="6" t="s">
        <v>24</v>
      </c>
      <c r="M16" s="8"/>
      <c r="N16" s="7" t="s">
        <v>25</v>
      </c>
      <c r="O16" s="8"/>
    </row>
    <row r="17" spans="1:15" ht="18" x14ac:dyDescent="0.25">
      <c r="A17" s="2" t="s">
        <v>10</v>
      </c>
      <c r="B17" s="3" t="s">
        <v>0</v>
      </c>
      <c r="C17" s="10">
        <f>C8/F8</f>
        <v>4.9950099800399199</v>
      </c>
      <c r="D17" s="2" t="s">
        <v>13</v>
      </c>
      <c r="E17" s="4"/>
      <c r="F17" s="24">
        <f>C17*50.04</f>
        <v>249.95029940119758</v>
      </c>
      <c r="G17" s="4"/>
      <c r="I17" s="6" t="s">
        <v>10</v>
      </c>
      <c r="J17" s="7" t="s">
        <v>0</v>
      </c>
      <c r="K17" s="57">
        <f>K8/N8</f>
        <v>4.9950099800399199</v>
      </c>
      <c r="L17" s="6" t="s">
        <v>13</v>
      </c>
      <c r="M17" s="8"/>
      <c r="N17" s="25">
        <f>K17*50.04</f>
        <v>249.95029940119758</v>
      </c>
      <c r="O17" s="8"/>
    </row>
    <row r="18" spans="1:15" ht="18" x14ac:dyDescent="0.25">
      <c r="A18" s="2" t="s">
        <v>11</v>
      </c>
      <c r="B18" s="3" t="s">
        <v>0</v>
      </c>
      <c r="C18" s="10">
        <f>C9/F9</f>
        <v>1.6776315789473684</v>
      </c>
      <c r="D18" s="2" t="s">
        <v>13</v>
      </c>
      <c r="E18" s="4"/>
      <c r="F18" s="24">
        <f>C18*50.04</f>
        <v>83.948684210526309</v>
      </c>
      <c r="G18" s="4"/>
      <c r="I18" s="6" t="s">
        <v>11</v>
      </c>
      <c r="J18" s="7" t="s">
        <v>0</v>
      </c>
      <c r="K18" s="57">
        <f>K9/N9</f>
        <v>3.2894736842105261</v>
      </c>
      <c r="L18" s="6" t="s">
        <v>13</v>
      </c>
      <c r="M18" s="8"/>
      <c r="N18" s="25">
        <f>K18*50.04</f>
        <v>164.60526315789471</v>
      </c>
      <c r="O18" s="8"/>
    </row>
    <row r="19" spans="1:15" ht="18" x14ac:dyDescent="0.25">
      <c r="A19" s="2" t="s">
        <v>12</v>
      </c>
      <c r="B19" s="3" t="s">
        <v>0</v>
      </c>
      <c r="C19" s="10">
        <f>C10/F10</f>
        <v>0.52173913043478259</v>
      </c>
      <c r="D19" s="2" t="s">
        <v>13</v>
      </c>
      <c r="E19" s="4"/>
      <c r="F19" s="24">
        <f>C19*50.04</f>
        <v>26.107826086956521</v>
      </c>
      <c r="G19" s="4"/>
      <c r="I19" s="6" t="s">
        <v>12</v>
      </c>
      <c r="J19" s="7" t="s">
        <v>0</v>
      </c>
      <c r="K19" s="57">
        <f>K10/N10</f>
        <v>0.52173913043478259</v>
      </c>
      <c r="L19" s="6" t="s">
        <v>13</v>
      </c>
      <c r="M19" s="8"/>
      <c r="N19" s="25">
        <f>K19*50.04</f>
        <v>26.107826086956521</v>
      </c>
      <c r="O19" s="8"/>
    </row>
    <row r="20" spans="1:15" x14ac:dyDescent="0.25">
      <c r="A20" s="2" t="s">
        <v>26</v>
      </c>
      <c r="B20" s="3" t="s">
        <v>0</v>
      </c>
      <c r="C20" s="10">
        <f>SUM(C17:C19)</f>
        <v>7.1943806894220703</v>
      </c>
      <c r="D20" s="2" t="s">
        <v>13</v>
      </c>
      <c r="E20" s="2"/>
      <c r="F20" s="24">
        <f>SUM(F17:F19)</f>
        <v>360.0068096986804</v>
      </c>
      <c r="G20" s="26"/>
      <c r="I20" s="6" t="s">
        <v>26</v>
      </c>
      <c r="J20" s="7" t="s">
        <v>0</v>
      </c>
      <c r="K20" s="57">
        <f>SUM(K17:K19)</f>
        <v>8.8062227946852296</v>
      </c>
      <c r="L20" s="6" t="s">
        <v>13</v>
      </c>
      <c r="M20" s="6"/>
      <c r="N20" s="25">
        <f>SUM(N17:N19)</f>
        <v>440.66338864604882</v>
      </c>
      <c r="O20" s="27"/>
    </row>
    <row r="21" spans="1:15" x14ac:dyDescent="0.25">
      <c r="A21" s="2"/>
      <c r="B21" s="3"/>
      <c r="C21" s="10"/>
      <c r="D21" s="2"/>
      <c r="E21" s="2"/>
      <c r="F21" s="24"/>
      <c r="G21" s="26"/>
      <c r="I21" s="6"/>
      <c r="J21" s="7"/>
      <c r="K21" s="12"/>
      <c r="L21" s="6"/>
      <c r="M21" s="6"/>
      <c r="N21" s="25"/>
      <c r="O21" s="27"/>
    </row>
    <row r="22" spans="1:15" x14ac:dyDescent="0.25">
      <c r="A22" s="2" t="s">
        <v>14</v>
      </c>
      <c r="B22" s="3"/>
      <c r="C22" s="28"/>
      <c r="D22" s="2"/>
      <c r="E22" s="4"/>
      <c r="F22" s="4"/>
      <c r="G22" s="4"/>
      <c r="I22" s="6" t="s">
        <v>14</v>
      </c>
      <c r="J22" s="7"/>
      <c r="K22" s="29"/>
      <c r="L22" s="6"/>
      <c r="M22" s="8"/>
      <c r="N22" s="8"/>
      <c r="O22" s="8"/>
    </row>
    <row r="23" spans="1:15" ht="18.75" x14ac:dyDescent="0.3">
      <c r="A23" s="2" t="s">
        <v>15</v>
      </c>
      <c r="B23" s="3" t="s">
        <v>0</v>
      </c>
      <c r="C23" s="10">
        <f>C11/F11</f>
        <v>5.9980334316617503</v>
      </c>
      <c r="D23" s="2" t="s">
        <v>13</v>
      </c>
      <c r="E23" s="4"/>
      <c r="F23" s="24">
        <f>C23*50.04</f>
        <v>300.14159292035396</v>
      </c>
      <c r="G23" s="4"/>
      <c r="I23" s="6" t="s">
        <v>15</v>
      </c>
      <c r="J23" s="7" t="s">
        <v>0</v>
      </c>
      <c r="K23" s="57">
        <f>K11/N11</f>
        <v>5.9980334316617503</v>
      </c>
      <c r="L23" s="6" t="s">
        <v>13</v>
      </c>
      <c r="M23" s="8"/>
      <c r="N23" s="25">
        <f>K23*50.04</f>
        <v>300.14159292035396</v>
      </c>
      <c r="O23" s="8"/>
    </row>
    <row r="24" spans="1:15" ht="18.75" x14ac:dyDescent="0.3">
      <c r="A24" s="2" t="s">
        <v>16</v>
      </c>
      <c r="B24" s="3" t="s">
        <v>0</v>
      </c>
      <c r="C24" s="10">
        <f>C12/F12</f>
        <v>1.0014574224443056</v>
      </c>
      <c r="D24" s="2" t="s">
        <v>13</v>
      </c>
      <c r="E24" s="2"/>
      <c r="F24" s="24">
        <f>C24*50.04</f>
        <v>50.112929419113051</v>
      </c>
      <c r="G24" s="30"/>
      <c r="I24" s="6" t="s">
        <v>16</v>
      </c>
      <c r="J24" s="7" t="s">
        <v>0</v>
      </c>
      <c r="K24" s="57">
        <f>K12/N12</f>
        <v>1.0014574224443056</v>
      </c>
      <c r="L24" s="6" t="s">
        <v>13</v>
      </c>
      <c r="M24" s="6"/>
      <c r="N24" s="25">
        <f>K24*50.04</f>
        <v>50.112929419113051</v>
      </c>
      <c r="O24" s="31"/>
    </row>
    <row r="25" spans="1:15" ht="18" x14ac:dyDescent="0.25">
      <c r="A25" s="2" t="s">
        <v>17</v>
      </c>
      <c r="B25" s="32" t="s">
        <v>0</v>
      </c>
      <c r="C25" s="10">
        <f>C13/F13</f>
        <v>0.20022560631697686</v>
      </c>
      <c r="D25" s="2" t="s">
        <v>13</v>
      </c>
      <c r="E25" s="30"/>
      <c r="F25" s="24">
        <f>C25*50.04</f>
        <v>10.019289340101523</v>
      </c>
      <c r="G25" s="30"/>
      <c r="I25" s="6" t="s">
        <v>17</v>
      </c>
      <c r="J25" s="33" t="s">
        <v>0</v>
      </c>
      <c r="K25" s="57">
        <f>K13/N13</f>
        <v>0.20022560631697686</v>
      </c>
      <c r="L25" s="6" t="s">
        <v>13</v>
      </c>
      <c r="M25" s="31"/>
      <c r="N25" s="25">
        <f>K25*50.04</f>
        <v>10.019289340101523</v>
      </c>
      <c r="O25" s="31"/>
    </row>
    <row r="26" spans="1:15" x14ac:dyDescent="0.25">
      <c r="A26" s="2" t="s">
        <v>26</v>
      </c>
      <c r="B26" s="32" t="s">
        <v>0</v>
      </c>
      <c r="C26" s="34">
        <f>SUM(C23:C25)</f>
        <v>7.1997164604230326</v>
      </c>
      <c r="D26" s="2" t="s">
        <v>13</v>
      </c>
      <c r="E26" s="30"/>
      <c r="F26" s="24">
        <f>SUM(F23:F25)</f>
        <v>360.27381167956855</v>
      </c>
      <c r="G26" s="35"/>
      <c r="I26" s="6" t="s">
        <v>26</v>
      </c>
      <c r="J26" s="33" t="s">
        <v>0</v>
      </c>
      <c r="K26" s="58">
        <f>SUM(K23:K25)</f>
        <v>7.1997164604230326</v>
      </c>
      <c r="L26" s="6" t="s">
        <v>13</v>
      </c>
      <c r="M26" s="31"/>
      <c r="N26" s="25">
        <f>SUM(N23:N25)</f>
        <v>360.27381167956855</v>
      </c>
      <c r="O26" s="36"/>
    </row>
    <row r="27" spans="1:15" x14ac:dyDescent="0.25">
      <c r="A27" s="2"/>
      <c r="B27" s="32"/>
      <c r="C27" s="37"/>
      <c r="D27" s="30"/>
      <c r="E27" s="30"/>
      <c r="F27" s="32"/>
      <c r="G27" s="35"/>
      <c r="I27" s="6"/>
      <c r="J27" s="33"/>
      <c r="K27" s="38"/>
      <c r="L27" s="31"/>
      <c r="M27" s="31"/>
      <c r="N27" s="33"/>
      <c r="O27" s="36"/>
    </row>
    <row r="28" spans="1:15" ht="18" x14ac:dyDescent="0.25">
      <c r="A28" s="2" t="s">
        <v>27</v>
      </c>
      <c r="B28" s="3"/>
      <c r="C28" s="39" t="s">
        <v>0</v>
      </c>
      <c r="D28" s="40"/>
      <c r="E28" s="2"/>
      <c r="F28" s="24">
        <f>F17+F18</f>
        <v>333.89898361172391</v>
      </c>
      <c r="G28" s="41"/>
      <c r="I28" s="6" t="s">
        <v>27</v>
      </c>
      <c r="J28" s="7"/>
      <c r="K28" s="42" t="s">
        <v>0</v>
      </c>
      <c r="L28" s="43"/>
      <c r="M28" s="6"/>
      <c r="N28" s="25">
        <f>N17+N18</f>
        <v>414.55556255909232</v>
      </c>
      <c r="O28" s="44"/>
    </row>
    <row r="29" spans="1:15" ht="18.75" x14ac:dyDescent="0.3">
      <c r="A29" s="2" t="s">
        <v>28</v>
      </c>
      <c r="B29" s="3"/>
      <c r="C29" s="39" t="s">
        <v>0</v>
      </c>
      <c r="D29" s="2"/>
      <c r="E29" s="2"/>
      <c r="F29" s="24">
        <f>F23</f>
        <v>300.14159292035396</v>
      </c>
      <c r="G29" s="41"/>
      <c r="I29" s="6" t="s">
        <v>28</v>
      </c>
      <c r="J29" s="7"/>
      <c r="K29" s="42" t="s">
        <v>0</v>
      </c>
      <c r="L29" s="6"/>
      <c r="M29" s="6"/>
      <c r="N29" s="56">
        <f>N23</f>
        <v>300.14159292035396</v>
      </c>
      <c r="O29" s="44"/>
    </row>
    <row r="30" spans="1:15" ht="11.25" customHeight="1" x14ac:dyDescent="0.25">
      <c r="A30" s="2"/>
      <c r="B30" s="32"/>
      <c r="C30" s="37"/>
      <c r="D30" s="30"/>
      <c r="E30" s="30"/>
      <c r="F30" s="32"/>
      <c r="G30" s="35"/>
      <c r="I30" s="6"/>
      <c r="J30" s="33"/>
      <c r="K30" s="38"/>
      <c r="L30" s="31"/>
      <c r="M30" s="31"/>
      <c r="N30" s="33"/>
      <c r="O30" s="36"/>
    </row>
    <row r="31" spans="1:15" s="49" customFormat="1" ht="14.25" x14ac:dyDescent="0.2">
      <c r="A31" s="45" t="s">
        <v>37</v>
      </c>
      <c r="B31" s="46"/>
      <c r="C31" s="47"/>
      <c r="D31" s="48"/>
      <c r="E31" s="45"/>
      <c r="F31" s="45"/>
      <c r="G31" s="45"/>
      <c r="I31" s="50" t="s">
        <v>37</v>
      </c>
      <c r="J31" s="51"/>
      <c r="K31" s="52"/>
      <c r="L31" s="53"/>
      <c r="M31" s="50"/>
      <c r="N31" s="50"/>
      <c r="O31" s="50"/>
    </row>
    <row r="34" spans="1:1" x14ac:dyDescent="0.25">
      <c r="A34" s="71" t="s">
        <v>64</v>
      </c>
    </row>
    <row r="35" spans="1:1" x14ac:dyDescent="0.25">
      <c r="A35" s="71" t="s">
        <v>84</v>
      </c>
    </row>
    <row r="36" spans="1:1" x14ac:dyDescent="0.25">
      <c r="A36" s="71" t="s">
        <v>85</v>
      </c>
    </row>
    <row r="37" spans="1:1" x14ac:dyDescent="0.25">
      <c r="A37" s="71" t="s">
        <v>86</v>
      </c>
    </row>
    <row r="38" spans="1:1" x14ac:dyDescent="0.25">
      <c r="A38" s="72" t="s">
        <v>87</v>
      </c>
    </row>
  </sheetData>
  <sheetProtection password="E156" sheet="1" objects="1" scenarios="1"/>
  <mergeCells count="2">
    <mergeCell ref="A5:G5"/>
    <mergeCell ref="I5:O5"/>
  </mergeCells>
  <phoneticPr fontId="1" type="noConversion"/>
  <pageMargins left="0.75" right="0.75" top="1" bottom="1" header="0.5" footer="0.5"/>
  <pageSetup paperSize="199" scale="63" orientation="landscape" r:id="rId1"/>
  <headerFooter alignWithMargins="0">
    <oddHeader>&amp;CCALCULATION SPREADSHEET FOR GPSA ENGINEERING DATA BOOK, 13&amp;Xth&amp;X ED.
EXAMPLE 18-1</oddHeader>
  </headerFooter>
  <ignoredErrors>
    <ignoredError sqref="K17:K20 K23:K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zoomScale="80" zoomScaleNormal="80" workbookViewId="0">
      <selection activeCell="N35" sqref="N35"/>
    </sheetView>
  </sheetViews>
  <sheetFormatPr defaultRowHeight="15" x14ac:dyDescent="0.25"/>
  <cols>
    <col min="1" max="1" width="26.140625" style="5" customWidth="1"/>
    <col min="2" max="2" width="9.140625" style="54"/>
    <col min="3" max="3" width="15" style="54" customWidth="1"/>
    <col min="4" max="5" width="10.5703125" style="5" customWidth="1"/>
    <col min="6" max="6" width="9.140625" style="5"/>
    <col min="7" max="7" width="14.7109375" style="5" customWidth="1"/>
    <col min="8" max="8" width="9.140625" style="5"/>
    <col min="9" max="9" width="22.140625" style="5" customWidth="1"/>
    <col min="10" max="10" width="9.140625" style="54"/>
    <col min="11" max="11" width="17" style="54" customWidth="1"/>
    <col min="12" max="12" width="10.7109375" style="5" bestFit="1" customWidth="1"/>
    <col min="13" max="14" width="9.140625" style="5"/>
    <col min="15" max="15" width="18" style="5" customWidth="1"/>
    <col min="16" max="16384" width="9.140625" style="5"/>
  </cols>
  <sheetData>
    <row r="1" spans="1:15" x14ac:dyDescent="0.25">
      <c r="A1" s="62" t="s">
        <v>76</v>
      </c>
    </row>
    <row r="5" spans="1:15" ht="25.5" customHeight="1" x14ac:dyDescent="0.25">
      <c r="A5" s="76" t="s">
        <v>71</v>
      </c>
      <c r="B5" s="77"/>
      <c r="C5" s="77"/>
      <c r="D5" s="77"/>
      <c r="E5" s="77"/>
      <c r="F5" s="77"/>
      <c r="G5" s="77"/>
      <c r="I5" s="78" t="s">
        <v>71</v>
      </c>
      <c r="J5" s="80"/>
      <c r="K5" s="80"/>
      <c r="L5" s="80"/>
      <c r="M5" s="80"/>
      <c r="N5" s="80"/>
      <c r="O5" s="80"/>
    </row>
    <row r="6" spans="1:15" x14ac:dyDescent="0.25">
      <c r="A6" s="2" t="s">
        <v>1</v>
      </c>
      <c r="B6" s="3"/>
      <c r="C6" s="3"/>
      <c r="D6" s="2"/>
      <c r="E6" s="4"/>
      <c r="F6" s="4"/>
      <c r="G6" s="4"/>
      <c r="I6" s="6" t="s">
        <v>1</v>
      </c>
      <c r="J6" s="7"/>
      <c r="K6" s="7"/>
      <c r="L6" s="6"/>
      <c r="M6" s="8"/>
      <c r="N6" s="8"/>
      <c r="O6" s="8"/>
    </row>
    <row r="7" spans="1:15" x14ac:dyDescent="0.25">
      <c r="A7" s="2" t="s">
        <v>29</v>
      </c>
      <c r="B7" s="3" t="s">
        <v>0</v>
      </c>
      <c r="C7" s="3">
        <v>400</v>
      </c>
      <c r="D7" s="2" t="s">
        <v>30</v>
      </c>
      <c r="E7" s="3"/>
      <c r="F7" s="3"/>
      <c r="G7" s="4"/>
      <c r="I7" s="6" t="s">
        <v>29</v>
      </c>
      <c r="J7" s="7" t="s">
        <v>0</v>
      </c>
      <c r="K7" s="61">
        <v>400</v>
      </c>
      <c r="L7" s="6" t="s">
        <v>30</v>
      </c>
      <c r="M7" s="7"/>
      <c r="N7" s="7"/>
      <c r="O7" s="8"/>
    </row>
    <row r="8" spans="1:15" x14ac:dyDescent="0.25">
      <c r="A8" s="2" t="s">
        <v>31</v>
      </c>
      <c r="B8" s="3" t="s">
        <v>0</v>
      </c>
      <c r="C8" s="9">
        <v>500</v>
      </c>
      <c r="D8" s="2" t="s">
        <v>6</v>
      </c>
      <c r="E8" s="10"/>
      <c r="F8" s="10"/>
      <c r="G8" s="4"/>
      <c r="I8" s="6" t="s">
        <v>31</v>
      </c>
      <c r="J8" s="7" t="s">
        <v>0</v>
      </c>
      <c r="K8" s="59">
        <v>500</v>
      </c>
      <c r="L8" s="6" t="s">
        <v>6</v>
      </c>
      <c r="M8" s="12"/>
      <c r="N8" s="12"/>
      <c r="O8" s="8"/>
    </row>
    <row r="9" spans="1:15" x14ac:dyDescent="0.25">
      <c r="A9" s="2" t="s">
        <v>32</v>
      </c>
      <c r="B9" s="3" t="s">
        <v>0</v>
      </c>
      <c r="C9" s="10">
        <v>7.0000000000000007E-2</v>
      </c>
      <c r="D9" s="2" t="s">
        <v>6</v>
      </c>
      <c r="E9" s="10"/>
      <c r="F9" s="10"/>
      <c r="G9" s="4"/>
      <c r="I9" s="6"/>
      <c r="J9" s="7"/>
      <c r="K9" s="11"/>
      <c r="L9" s="6"/>
      <c r="M9" s="12"/>
      <c r="N9" s="12"/>
      <c r="O9" s="8"/>
    </row>
    <row r="10" spans="1:15" x14ac:dyDescent="0.25">
      <c r="A10" s="2" t="s">
        <v>33</v>
      </c>
      <c r="B10" s="3" t="s">
        <v>0</v>
      </c>
      <c r="C10" s="10">
        <v>0.01</v>
      </c>
      <c r="D10" s="2" t="s">
        <v>6</v>
      </c>
      <c r="E10" s="10"/>
      <c r="F10" s="10"/>
      <c r="G10" s="4"/>
      <c r="I10" s="6"/>
      <c r="J10" s="7"/>
      <c r="K10" s="11"/>
      <c r="L10" s="6"/>
      <c r="M10" s="12"/>
      <c r="N10" s="12"/>
      <c r="O10" s="8"/>
    </row>
    <row r="11" spans="1:15" x14ac:dyDescent="0.25">
      <c r="A11" s="2"/>
      <c r="B11" s="3"/>
      <c r="C11" s="9"/>
      <c r="D11" s="2"/>
      <c r="E11" s="10"/>
      <c r="F11" s="10"/>
      <c r="G11" s="4"/>
      <c r="I11" s="6"/>
      <c r="J11" s="7"/>
      <c r="K11" s="11"/>
      <c r="L11" s="6"/>
      <c r="M11" s="12"/>
      <c r="N11" s="12"/>
      <c r="O11" s="8"/>
    </row>
    <row r="12" spans="1:15" x14ac:dyDescent="0.25">
      <c r="A12" s="2" t="s">
        <v>34</v>
      </c>
      <c r="B12" s="3"/>
      <c r="C12" s="9"/>
      <c r="D12" s="2"/>
      <c r="E12" s="10"/>
      <c r="F12" s="10"/>
      <c r="G12" s="4"/>
      <c r="I12" s="6" t="s">
        <v>34</v>
      </c>
      <c r="J12" s="7"/>
      <c r="K12" s="11"/>
      <c r="L12" s="6"/>
      <c r="M12" s="12"/>
      <c r="N12" s="12"/>
      <c r="O12" s="8"/>
    </row>
    <row r="13" spans="1:15" ht="33.75" customHeight="1" x14ac:dyDescent="0.25">
      <c r="A13" s="81" t="s">
        <v>72</v>
      </c>
      <c r="B13" s="81"/>
      <c r="C13" s="81"/>
      <c r="D13" s="81"/>
      <c r="E13" s="81"/>
      <c r="F13" s="81"/>
      <c r="G13" s="81"/>
      <c r="I13" s="82" t="s">
        <v>73</v>
      </c>
      <c r="J13" s="82"/>
      <c r="K13" s="82"/>
      <c r="L13" s="82"/>
      <c r="M13" s="82"/>
      <c r="N13" s="82"/>
      <c r="O13" s="82"/>
    </row>
    <row r="14" spans="1:15" ht="52.5" customHeight="1" x14ac:dyDescent="0.25">
      <c r="A14" s="81" t="s">
        <v>35</v>
      </c>
      <c r="B14" s="81"/>
      <c r="C14" s="81"/>
      <c r="D14" s="81"/>
      <c r="E14" s="81"/>
      <c r="F14" s="81"/>
      <c r="G14" s="81"/>
      <c r="I14" s="55" t="s">
        <v>63</v>
      </c>
      <c r="J14" s="7"/>
      <c r="K14" s="7"/>
      <c r="L14" s="6"/>
      <c r="M14" s="8"/>
      <c r="N14" s="8"/>
      <c r="O14" s="8"/>
    </row>
    <row r="17" spans="1:9" x14ac:dyDescent="0.25">
      <c r="A17" s="71" t="s">
        <v>64</v>
      </c>
    </row>
    <row r="18" spans="1:9" x14ac:dyDescent="0.25">
      <c r="A18" s="71" t="s">
        <v>84</v>
      </c>
    </row>
    <row r="19" spans="1:9" x14ac:dyDescent="0.25">
      <c r="A19" s="71" t="s">
        <v>85</v>
      </c>
    </row>
    <row r="20" spans="1:9" x14ac:dyDescent="0.25">
      <c r="A20" s="71" t="s">
        <v>86</v>
      </c>
    </row>
    <row r="21" spans="1:9" x14ac:dyDescent="0.25">
      <c r="A21" s="72" t="s">
        <v>87</v>
      </c>
    </row>
    <row r="32" spans="1:9" x14ac:dyDescent="0.25">
      <c r="I32" s="60"/>
    </row>
  </sheetData>
  <sheetProtection password="E156" sheet="1" objects="1" scenarios="1"/>
  <mergeCells count="5">
    <mergeCell ref="A5:G5"/>
    <mergeCell ref="I5:O5"/>
    <mergeCell ref="A14:G14"/>
    <mergeCell ref="I13:O13"/>
    <mergeCell ref="A13:G13"/>
  </mergeCells>
  <pageMargins left="0.75" right="0.75" top="1" bottom="1" header="0.5" footer="0.5"/>
  <pageSetup paperSize="199" scale="61" orientation="landscape" r:id="rId1"/>
  <headerFooter alignWithMargins="0">
    <oddHeader>&amp;CCALCULATION SPREADSHEET FOR GPSA ENGINEERING DATA BOOK, 13&amp;Xth&amp;X ED.
EXAMPLE 18-2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workbookViewId="0">
      <selection activeCell="J24" sqref="J24"/>
    </sheetView>
  </sheetViews>
  <sheetFormatPr defaultRowHeight="15" x14ac:dyDescent="0.25"/>
  <cols>
    <col min="1" max="16384" width="9.140625" style="62"/>
  </cols>
  <sheetData>
    <row r="1" spans="1:1" x14ac:dyDescent="0.25">
      <c r="A1" s="62" t="s">
        <v>76</v>
      </c>
    </row>
    <row r="5" spans="1:1" x14ac:dyDescent="0.25">
      <c r="A5" s="62" t="s">
        <v>62</v>
      </c>
    </row>
    <row r="6" spans="1:1" x14ac:dyDescent="0.25">
      <c r="A6" s="62" t="s">
        <v>74</v>
      </c>
    </row>
    <row r="7" spans="1:1" x14ac:dyDescent="0.25">
      <c r="A7" s="62" t="s">
        <v>75</v>
      </c>
    </row>
  </sheetData>
  <sheetProtection password="E156" sheet="1" objects="1" scenarios="1"/>
  <printOptions horizontalCentered="1"/>
  <pageMargins left="0.7" right="0.7" top="0.75" bottom="0.75" header="0.3" footer="0.3"/>
  <pageSetup orientation="portrait" horizontalDpi="4294967293" verticalDpi="4294967293" r:id="rId1"/>
  <headerFooter>
    <oddHeader>&amp;CCALCULATION SPREADSHEET FOR GPSA DATA BOOK, 13th EDITION
LIMITS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Revisions</vt:lpstr>
      <vt:lpstr>Nomenclature</vt:lpstr>
      <vt:lpstr>Example 18-5</vt:lpstr>
      <vt:lpstr>Example 18-6</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dc:creator>
  <cp:lastModifiedBy>Hamilton, Stuart</cp:lastModifiedBy>
  <cp:lastPrinted>2013-09-29T19:07:42Z</cp:lastPrinted>
  <dcterms:created xsi:type="dcterms:W3CDTF">2008-08-21T19:06:00Z</dcterms:created>
  <dcterms:modified xsi:type="dcterms:W3CDTF">2017-04-09T00:13:20Z</dcterms:modified>
</cp:coreProperties>
</file>