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10" yWindow="450" windowWidth="18975" windowHeight="10950" activeTab="1"/>
  </bookViews>
  <sheets>
    <sheet name="Revisions" sheetId="6" r:id="rId1"/>
    <sheet name="Nomenclature" sheetId="1" r:id="rId2"/>
    <sheet name="Example 6-8" sheetId="5" r:id="rId3"/>
  </sheets>
  <calcPr calcId="145621"/>
</workbook>
</file>

<file path=xl/calcChain.xml><?xml version="1.0" encoding="utf-8"?>
<calcChain xmlns="http://schemas.openxmlformats.org/spreadsheetml/2006/main">
  <c r="K74" i="5" l="1"/>
  <c r="O74" i="5" s="1"/>
  <c r="K73" i="5"/>
  <c r="K72" i="5"/>
  <c r="K66" i="5"/>
  <c r="K65" i="5"/>
  <c r="K64" i="5"/>
  <c r="O84" i="5"/>
  <c r="P74" i="5"/>
  <c r="Q74" i="5" s="1"/>
  <c r="P91" i="5" s="1"/>
  <c r="N100" i="5" s="1"/>
  <c r="N74" i="5"/>
  <c r="L74" i="5"/>
  <c r="M74" i="5"/>
  <c r="P73" i="5"/>
  <c r="N73" i="5"/>
  <c r="L73" i="5"/>
  <c r="M73" i="5" s="1"/>
  <c r="P72" i="5"/>
  <c r="Q72" i="5" s="1"/>
  <c r="N72" i="5"/>
  <c r="L72" i="5"/>
  <c r="O22" i="5"/>
  <c r="O21" i="5"/>
  <c r="O20" i="5"/>
  <c r="F84" i="5"/>
  <c r="F21" i="5"/>
  <c r="C91" i="5" s="1"/>
  <c r="F22" i="5"/>
  <c r="D91" i="5" s="1"/>
  <c r="F20" i="5"/>
  <c r="B89" i="5" s="1"/>
  <c r="G73" i="5"/>
  <c r="H73" i="5"/>
  <c r="G74" i="5"/>
  <c r="H74" i="5" s="1"/>
  <c r="G91" i="5" s="1"/>
  <c r="E100" i="5" s="1"/>
  <c r="G72" i="5"/>
  <c r="H72" i="5"/>
  <c r="E73" i="5"/>
  <c r="F73" i="5" s="1"/>
  <c r="E74" i="5"/>
  <c r="F74" i="5"/>
  <c r="E72" i="5"/>
  <c r="F72" i="5" s="1"/>
  <c r="E79" i="5" s="1"/>
  <c r="E81" i="5" s="1"/>
  <c r="C73" i="5"/>
  <c r="D73" i="5" s="1"/>
  <c r="C74" i="5"/>
  <c r="D74" i="5"/>
  <c r="C72" i="5"/>
  <c r="D72" i="5" s="1"/>
  <c r="B75" i="5"/>
  <c r="M90" i="5"/>
  <c r="B91" i="5"/>
  <c r="B67" i="5"/>
  <c r="L89" i="5"/>
  <c r="M91" i="5"/>
  <c r="K90" i="5"/>
  <c r="K89" i="5"/>
  <c r="C77" i="5" l="1"/>
  <c r="E89" i="5"/>
  <c r="E91" i="5"/>
  <c r="C100" i="5" s="1"/>
  <c r="B90" i="5"/>
  <c r="D90" i="5"/>
  <c r="G90" i="5" s="1"/>
  <c r="E99" i="5" s="1"/>
  <c r="G79" i="5"/>
  <c r="G81" i="5" s="1"/>
  <c r="F91" i="5"/>
  <c r="D100" i="5" s="1"/>
  <c r="K75" i="5"/>
  <c r="G77" i="5"/>
  <c r="D89" i="5"/>
  <c r="M89" i="5"/>
  <c r="P89" i="5" s="1"/>
  <c r="K67" i="5"/>
  <c r="Q73" i="5"/>
  <c r="P90" i="5" s="1"/>
  <c r="N99" i="5" s="1"/>
  <c r="D75" i="5"/>
  <c r="C78" i="5"/>
  <c r="C80" i="5" s="1"/>
  <c r="E90" i="5"/>
  <c r="C99" i="5" s="1"/>
  <c r="C79" i="5"/>
  <c r="C81" i="5" s="1"/>
  <c r="P79" i="5"/>
  <c r="P81" i="5" s="1"/>
  <c r="Q75" i="5"/>
  <c r="P78" i="5"/>
  <c r="P80" i="5" s="1"/>
  <c r="P77" i="5"/>
  <c r="N91" i="5"/>
  <c r="L100" i="5" s="1"/>
  <c r="E78" i="5"/>
  <c r="E80" i="5" s="1"/>
  <c r="F75" i="5"/>
  <c r="M72" i="5"/>
  <c r="N89" i="5" s="1"/>
  <c r="L98" i="5" s="1"/>
  <c r="O73" i="5"/>
  <c r="C98" i="5"/>
  <c r="K91" i="5"/>
  <c r="G89" i="5"/>
  <c r="G78" i="5"/>
  <c r="G80" i="5" s="1"/>
  <c r="H75" i="5"/>
  <c r="E77" i="5"/>
  <c r="L91" i="5"/>
  <c r="O91" i="5" s="1"/>
  <c r="M100" i="5" s="1"/>
  <c r="C90" i="5"/>
  <c r="F90" i="5" s="1"/>
  <c r="D99" i="5" s="1"/>
  <c r="O72" i="5"/>
  <c r="L90" i="5"/>
  <c r="C89" i="5"/>
  <c r="F89" i="5" s="1"/>
  <c r="N90" i="5"/>
  <c r="E92" i="5" l="1"/>
  <c r="C101" i="5"/>
  <c r="N98" i="5"/>
  <c r="N101" i="5" s="1"/>
  <c r="P92" i="5"/>
  <c r="L78" i="5"/>
  <c r="L80" i="5" s="1"/>
  <c r="O75" i="5"/>
  <c r="N78" i="5"/>
  <c r="N80" i="5" s="1"/>
  <c r="N77" i="5"/>
  <c r="N79" i="5"/>
  <c r="N81" i="5" s="1"/>
  <c r="O89" i="5"/>
  <c r="L79" i="5"/>
  <c r="L81" i="5" s="1"/>
  <c r="D98" i="5"/>
  <c r="D101" i="5" s="1"/>
  <c r="F92" i="5"/>
  <c r="M75" i="5"/>
  <c r="G92" i="5"/>
  <c r="E98" i="5"/>
  <c r="E101" i="5" s="1"/>
  <c r="L77" i="5"/>
  <c r="O90" i="5"/>
  <c r="M99" i="5" s="1"/>
  <c r="L99" i="5"/>
  <c r="L101" i="5" s="1"/>
  <c r="N92" i="5"/>
  <c r="O92" i="5" l="1"/>
  <c r="M98" i="5"/>
  <c r="M101" i="5" s="1"/>
</calcChain>
</file>

<file path=xl/sharedStrings.xml><?xml version="1.0" encoding="utf-8"?>
<sst xmlns="http://schemas.openxmlformats.org/spreadsheetml/2006/main" count="494" uniqueCount="197">
  <si>
    <t>Nomenclature</t>
  </si>
  <si>
    <t>=</t>
  </si>
  <si>
    <t>H</t>
  </si>
  <si>
    <t>D</t>
  </si>
  <si>
    <t>k</t>
  </si>
  <si>
    <t>K</t>
  </si>
  <si>
    <t>L</t>
  </si>
  <si>
    <t>P</t>
  </si>
  <si>
    <r>
      <t>T</t>
    </r>
    <r>
      <rPr>
        <vertAlign val="subscript"/>
        <sz val="10"/>
        <rFont val="Times New Roman"/>
        <family val="1"/>
      </rPr>
      <t>f</t>
    </r>
  </si>
  <si>
    <t>V</t>
  </si>
  <si>
    <t>Q</t>
  </si>
  <si>
    <t>Z</t>
  </si>
  <si>
    <t>compressibility factor</t>
  </si>
  <si>
    <t>FIG. 6-1</t>
  </si>
  <si>
    <t>b</t>
  </si>
  <si>
    <r>
      <t>B</t>
    </r>
    <r>
      <rPr>
        <vertAlign val="subscript"/>
        <sz val="10"/>
        <rFont val="Times New Roman"/>
        <family val="1"/>
      </rPr>
      <t>max</t>
    </r>
  </si>
  <si>
    <r>
      <t>B</t>
    </r>
    <r>
      <rPr>
        <vertAlign val="subscript"/>
        <sz val="10"/>
        <rFont val="Times New Roman"/>
        <family val="1"/>
      </rPr>
      <t>min</t>
    </r>
  </si>
  <si>
    <t>f(Zc)</t>
  </si>
  <si>
    <t>f(Ze)</t>
  </si>
  <si>
    <r>
      <t>H</t>
    </r>
    <r>
      <rPr>
        <vertAlign val="subscript"/>
        <sz val="10"/>
        <rFont val="Times New Roman"/>
        <family val="1"/>
      </rPr>
      <t>n</t>
    </r>
  </si>
  <si>
    <r>
      <t>H</t>
    </r>
    <r>
      <rPr>
        <vertAlign val="subscript"/>
        <sz val="10"/>
        <rFont val="Times New Roman"/>
        <family val="1"/>
      </rPr>
      <t>p</t>
    </r>
  </si>
  <si>
    <r>
      <t>H</t>
    </r>
    <r>
      <rPr>
        <vertAlign val="subscript"/>
        <sz val="10"/>
        <rFont val="Times New Roman"/>
        <family val="1"/>
      </rPr>
      <t>T</t>
    </r>
  </si>
  <si>
    <r>
      <t>K</t>
    </r>
    <r>
      <rPr>
        <vertAlign val="subscript"/>
        <sz val="10"/>
        <rFont val="Times New Roman"/>
        <family val="1"/>
      </rPr>
      <t>l</t>
    </r>
  </si>
  <si>
    <r>
      <t>MW</t>
    </r>
    <r>
      <rPr>
        <vertAlign val="subscript"/>
        <sz val="10"/>
        <rFont val="Times New Roman"/>
        <family val="1"/>
      </rPr>
      <t>i</t>
    </r>
  </si>
  <si>
    <r>
      <t>n</t>
    </r>
    <r>
      <rPr>
        <vertAlign val="subscript"/>
        <sz val="10"/>
        <rFont val="Times New Roman"/>
        <family val="1"/>
      </rPr>
      <t>g</t>
    </r>
  </si>
  <si>
    <r>
      <t>n</t>
    </r>
    <r>
      <rPr>
        <vertAlign val="subscript"/>
        <sz val="10"/>
        <rFont val="Times New Roman"/>
        <family val="1"/>
      </rPr>
      <t>i</t>
    </r>
  </si>
  <si>
    <r>
      <t>P</t>
    </r>
    <r>
      <rPr>
        <vertAlign val="subscript"/>
        <sz val="10"/>
        <rFont val="Times New Roman"/>
        <family val="1"/>
      </rPr>
      <t>a</t>
    </r>
  </si>
  <si>
    <r>
      <t>P</t>
    </r>
    <r>
      <rPr>
        <vertAlign val="subscript"/>
        <sz val="10"/>
        <rFont val="Times New Roman"/>
        <family val="1"/>
      </rPr>
      <t>c</t>
    </r>
  </si>
  <si>
    <r>
      <t>P</t>
    </r>
    <r>
      <rPr>
        <vertAlign val="subscript"/>
        <sz val="10"/>
        <rFont val="Times New Roman"/>
        <family val="1"/>
      </rPr>
      <t>R</t>
    </r>
  </si>
  <si>
    <t>R</t>
  </si>
  <si>
    <r>
      <t>R</t>
    </r>
    <r>
      <rPr>
        <vertAlign val="subscript"/>
        <sz val="10"/>
        <rFont val="Times New Roman"/>
        <family val="1"/>
      </rPr>
      <t>l</t>
    </r>
  </si>
  <si>
    <r>
      <t>R</t>
    </r>
    <r>
      <rPr>
        <vertAlign val="subscript"/>
        <sz val="10"/>
        <rFont val="Times New Roman"/>
        <family val="1"/>
      </rPr>
      <t>i</t>
    </r>
  </si>
  <si>
    <t>T</t>
  </si>
  <si>
    <r>
      <t>T</t>
    </r>
    <r>
      <rPr>
        <vertAlign val="subscript"/>
        <sz val="10"/>
        <rFont val="Times New Roman"/>
        <family val="1"/>
      </rPr>
      <t>a</t>
    </r>
  </si>
  <si>
    <r>
      <t>T</t>
    </r>
    <r>
      <rPr>
        <vertAlign val="subscript"/>
        <sz val="10"/>
        <rFont val="Times New Roman"/>
        <family val="1"/>
      </rPr>
      <t>c</t>
    </r>
  </si>
  <si>
    <r>
      <t>T</t>
    </r>
    <r>
      <rPr>
        <vertAlign val="subscript"/>
        <sz val="10"/>
        <rFont val="Times New Roman"/>
        <family val="1"/>
      </rPr>
      <t>h</t>
    </r>
  </si>
  <si>
    <r>
      <t>T</t>
    </r>
    <r>
      <rPr>
        <vertAlign val="subscript"/>
        <sz val="10"/>
        <rFont val="Times New Roman"/>
        <family val="1"/>
      </rPr>
      <t>i</t>
    </r>
  </si>
  <si>
    <r>
      <t>T</t>
    </r>
    <r>
      <rPr>
        <vertAlign val="subscript"/>
        <sz val="10"/>
        <rFont val="Times New Roman"/>
        <family val="1"/>
      </rPr>
      <t>m</t>
    </r>
  </si>
  <si>
    <r>
      <t>T</t>
    </r>
    <r>
      <rPr>
        <vertAlign val="subscript"/>
        <sz val="10"/>
        <rFont val="Times New Roman"/>
        <family val="1"/>
      </rPr>
      <t>max</t>
    </r>
  </si>
  <si>
    <r>
      <t>T</t>
    </r>
    <r>
      <rPr>
        <vertAlign val="subscript"/>
        <sz val="10"/>
        <rFont val="Times New Roman"/>
        <family val="1"/>
      </rPr>
      <t>min</t>
    </r>
  </si>
  <si>
    <r>
      <t>T</t>
    </r>
    <r>
      <rPr>
        <vertAlign val="subscript"/>
        <sz val="10"/>
        <rFont val="Times New Roman"/>
        <family val="1"/>
      </rPr>
      <t>R</t>
    </r>
  </si>
  <si>
    <r>
      <t>T</t>
    </r>
    <r>
      <rPr>
        <vertAlign val="subscript"/>
        <sz val="10"/>
        <rFont val="Times New Roman"/>
        <family val="1"/>
      </rPr>
      <t>s</t>
    </r>
  </si>
  <si>
    <t>W</t>
  </si>
  <si>
    <t>A</t>
  </si>
  <si>
    <r>
      <t>x</t>
    </r>
    <r>
      <rPr>
        <vertAlign val="subscript"/>
        <sz val="10"/>
        <rFont val="Times New Roman"/>
        <family val="1"/>
      </rPr>
      <t>i</t>
    </r>
  </si>
  <si>
    <r>
      <t>y</t>
    </r>
    <r>
      <rPr>
        <vertAlign val="subscript"/>
        <sz val="10"/>
        <rFont val="Times New Roman"/>
        <family val="1"/>
      </rPr>
      <t>i</t>
    </r>
  </si>
  <si>
    <t>Greek</t>
  </si>
  <si>
    <t>α</t>
  </si>
  <si>
    <t>Δ</t>
  </si>
  <si>
    <t>π</t>
  </si>
  <si>
    <t>φ</t>
  </si>
  <si>
    <t>Σ</t>
  </si>
  <si>
    <t>DP</t>
  </si>
  <si>
    <t>MAWP</t>
  </si>
  <si>
    <t>OP</t>
  </si>
  <si>
    <t>RVP</t>
  </si>
  <si>
    <t>TVP</t>
  </si>
  <si>
    <r>
      <t>surface area, ft</t>
    </r>
    <r>
      <rPr>
        <vertAlign val="superscript"/>
        <sz val="10"/>
        <rFont val="Times New Roman"/>
        <family val="1"/>
      </rPr>
      <t>2</t>
    </r>
  </si>
  <si>
    <t>ellipse minor radius, ft</t>
  </si>
  <si>
    <t>vapor pressure of liquid at maximum surface temperature, psia</t>
  </si>
  <si>
    <t>vapor pressure of liquid at minimum surface temperature, psia</t>
  </si>
  <si>
    <t>cylinder diameter, ft</t>
  </si>
  <si>
    <t>cylinder partial volume factor, dimensionless</t>
  </si>
  <si>
    <t>head partial volume factor, dimensionless</t>
  </si>
  <si>
    <t>correction factor for horizontal surfaces</t>
  </si>
  <si>
    <t>depth of liquid in cylinder, ft</t>
  </si>
  <si>
    <t>height of liquid, ft</t>
  </si>
  <si>
    <t>height, ft</t>
  </si>
  <si>
    <r>
      <t xml:space="preserve">thermal conductivity, Btu/[(hr • sq ft • </t>
    </r>
    <r>
      <rPr>
        <sz val="10"/>
        <rFont val="Calibri"/>
        <family val="2"/>
      </rPr>
      <t>°</t>
    </r>
    <r>
      <rPr>
        <sz val="10"/>
        <rFont val="Times New Roman"/>
        <family val="1"/>
      </rPr>
      <t>F)/in]</t>
    </r>
  </si>
  <si>
    <t>equilibrium constant, y/x, dimensionless</t>
  </si>
  <si>
    <t>head coefficient, dimensionless</t>
  </si>
  <si>
    <t>length, ft</t>
  </si>
  <si>
    <t>molecular weight of component i, lb/lb mole</t>
  </si>
  <si>
    <t>number of moles of vapor</t>
  </si>
  <si>
    <t>number of moles of component i</t>
  </si>
  <si>
    <t>absolute pressure, psia</t>
  </si>
  <si>
    <t>atmospheric pressure, psia</t>
  </si>
  <si>
    <t>critical pressure, psia</t>
  </si>
  <si>
    <t>reduced pressure, dimensionless</t>
  </si>
  <si>
    <t>heat flow, Btu/sq ft • hr</t>
  </si>
  <si>
    <r>
      <t>gas constant, 10.73 psia • ft</t>
    </r>
    <r>
      <rPr>
        <vertAlign val="superscript"/>
        <sz val="10"/>
        <rFont val="Times New Roman"/>
        <family val="1"/>
      </rPr>
      <t>3</t>
    </r>
    <r>
      <rPr>
        <sz val="10"/>
        <rFont val="Times New Roman"/>
        <family val="1"/>
      </rPr>
      <t>/(R • lb mole)</t>
    </r>
  </si>
  <si>
    <r>
      <t xml:space="preserve">thermal resistance of insulation (X/k), (hr • sq ft • </t>
    </r>
    <r>
      <rPr>
        <sz val="10"/>
        <rFont val="Calibri"/>
        <family val="2"/>
      </rPr>
      <t>°</t>
    </r>
    <r>
      <rPr>
        <sz val="10"/>
        <rFont val="Times New Roman"/>
        <family val="1"/>
      </rPr>
      <t>F)/Btu</t>
    </r>
  </si>
  <si>
    <t>cylinder radius, ft</t>
  </si>
  <si>
    <r>
      <t xml:space="preserve">temperature, </t>
    </r>
    <r>
      <rPr>
        <sz val="10"/>
        <rFont val="Calibri"/>
        <family val="2"/>
      </rPr>
      <t>°</t>
    </r>
    <r>
      <rPr>
        <sz val="10"/>
        <rFont val="Times New Roman"/>
        <family val="1"/>
      </rPr>
      <t>R</t>
    </r>
  </si>
  <si>
    <r>
      <t xml:space="preserve">ambient air temperature, </t>
    </r>
    <r>
      <rPr>
        <sz val="10"/>
        <rFont val="Calibri"/>
        <family val="2"/>
      </rPr>
      <t>°</t>
    </r>
    <r>
      <rPr>
        <sz val="10"/>
        <rFont val="Times New Roman"/>
        <family val="1"/>
      </rPr>
      <t>F</t>
    </r>
  </si>
  <si>
    <t xml:space="preserve"> =</t>
  </si>
  <si>
    <r>
      <t xml:space="preserve">temperature drop through surface air film, </t>
    </r>
    <r>
      <rPr>
        <sz val="10"/>
        <rFont val="Calibri"/>
        <family val="2"/>
      </rPr>
      <t>°</t>
    </r>
    <r>
      <rPr>
        <sz val="10"/>
        <rFont val="Times New Roman"/>
        <family val="1"/>
      </rPr>
      <t>F</t>
    </r>
  </si>
  <si>
    <r>
      <t xml:space="preserve">hot face temperature, </t>
    </r>
    <r>
      <rPr>
        <sz val="10"/>
        <rFont val="Calibri"/>
        <family val="2"/>
      </rPr>
      <t>°</t>
    </r>
    <r>
      <rPr>
        <sz val="10"/>
        <rFont val="Times New Roman"/>
        <family val="1"/>
      </rPr>
      <t>F</t>
    </r>
  </si>
  <si>
    <r>
      <t xml:space="preserve">temperature drop through insulation, </t>
    </r>
    <r>
      <rPr>
        <sz val="10"/>
        <rFont val="Calibri"/>
        <family val="2"/>
      </rPr>
      <t>°</t>
    </r>
    <r>
      <rPr>
        <sz val="10"/>
        <rFont val="Times New Roman"/>
        <family val="1"/>
      </rPr>
      <t>F</t>
    </r>
  </si>
  <si>
    <r>
      <t xml:space="preserve">mean temperature of insulation, </t>
    </r>
    <r>
      <rPr>
        <sz val="10"/>
        <rFont val="Calibri"/>
        <family val="2"/>
      </rPr>
      <t>°</t>
    </r>
    <r>
      <rPr>
        <sz val="10"/>
        <rFont val="Times New Roman"/>
        <family val="1"/>
      </rPr>
      <t>F</t>
    </r>
  </si>
  <si>
    <r>
      <t xml:space="preserve">maximum average temperature, </t>
    </r>
    <r>
      <rPr>
        <sz val="10"/>
        <rFont val="Calibri"/>
        <family val="2"/>
      </rPr>
      <t>°</t>
    </r>
    <r>
      <rPr>
        <sz val="10"/>
        <rFont val="Times New Roman"/>
        <family val="1"/>
      </rPr>
      <t>F</t>
    </r>
  </si>
  <si>
    <r>
      <t xml:space="preserve">minimum average temperature, </t>
    </r>
    <r>
      <rPr>
        <sz val="10"/>
        <rFont val="Calibri"/>
        <family val="2"/>
      </rPr>
      <t>°</t>
    </r>
    <r>
      <rPr>
        <sz val="10"/>
        <rFont val="Times New Roman"/>
        <family val="1"/>
      </rPr>
      <t>F</t>
    </r>
  </si>
  <si>
    <t>reduced temperature, dimensionless</t>
  </si>
  <si>
    <r>
      <t xml:space="preserve">outside surface temperature, </t>
    </r>
    <r>
      <rPr>
        <sz val="10"/>
        <rFont val="Calibri"/>
        <family val="2"/>
      </rPr>
      <t>°</t>
    </r>
    <r>
      <rPr>
        <sz val="10"/>
        <rFont val="Times New Roman"/>
        <family val="1"/>
      </rPr>
      <t>F</t>
    </r>
  </si>
  <si>
    <r>
      <t>volume, ft</t>
    </r>
    <r>
      <rPr>
        <vertAlign val="superscript"/>
        <sz val="10"/>
        <rFont val="Times New Roman"/>
        <family val="1"/>
      </rPr>
      <t>3</t>
    </r>
  </si>
  <si>
    <t>width, ft</t>
  </si>
  <si>
    <t>mole fraction of component i in the liquid phase</t>
  </si>
  <si>
    <t>insulation thickness, in.</t>
  </si>
  <si>
    <t>radians</t>
  </si>
  <si>
    <t>absolute internal tank pressure at which vacuum vent opens, psia</t>
  </si>
  <si>
    <t>3.14159…</t>
  </si>
  <si>
    <t>required storage pressure, psia</t>
  </si>
  <si>
    <t>summation</t>
  </si>
  <si>
    <t>maximum allowable working pressure shall be defined as the maximum positive gauge pressure permissible at the top of a tank when in operation, which is the basis for the pressure setting of the safety-relieving devices on the tank.  It is synonymous with the nominal pressure rating for the tank as referred to in API Standards 620 and 650.</t>
  </si>
  <si>
    <r>
      <t xml:space="preserve">Reid Vapor Pressure is a vapor pressure for liquid products as determined by ASTM test procedure D-323.  The Reid vapor pressure is defined as pounds per sq in. at 100 </t>
    </r>
    <r>
      <rPr>
        <sz val="10"/>
        <rFont val="Calibri"/>
        <family val="2"/>
      </rPr>
      <t>°</t>
    </r>
    <r>
      <rPr>
        <sz val="10"/>
        <rFont val="Times New Roman"/>
        <family val="1"/>
      </rPr>
      <t xml:space="preserve">F.  The RVP is always less than the true vapor pressure at 100 </t>
    </r>
    <r>
      <rPr>
        <sz val="10"/>
        <rFont val="Calibri"/>
        <family val="2"/>
      </rPr>
      <t>°</t>
    </r>
    <r>
      <rPr>
        <sz val="10"/>
        <rFont val="Times New Roman"/>
        <family val="1"/>
      </rPr>
      <t>F</t>
    </r>
  </si>
  <si>
    <t>true vapor pressure is the pressure at which the gas and liquid in a closed container are in equilibrium at a given temperature.</t>
  </si>
  <si>
    <t>Given Data:</t>
  </si>
  <si>
    <t>psia</t>
  </si>
  <si>
    <t>Rearranging,</t>
  </si>
  <si>
    <t>Intermediate Calculations (not shown)</t>
  </si>
  <si>
    <t>X</t>
  </si>
  <si>
    <r>
      <rPr>
        <sz val="11"/>
        <rFont val="Calibri"/>
        <family val="2"/>
      </rPr>
      <t>°</t>
    </r>
    <r>
      <rPr>
        <sz val="11"/>
        <rFont val="Times New Roman"/>
        <family val="1"/>
      </rPr>
      <t>F</t>
    </r>
  </si>
  <si>
    <t>Using Charts in Section 25</t>
  </si>
  <si>
    <t>Component</t>
  </si>
  <si>
    <t>Composition</t>
  </si>
  <si>
    <t>Bubble-point Pressures</t>
  </si>
  <si>
    <t>x</t>
  </si>
  <si>
    <r>
      <t xml:space="preserve">0 </t>
    </r>
    <r>
      <rPr>
        <b/>
        <sz val="11"/>
        <color indexed="16"/>
        <rFont val="Calibri"/>
        <family val="2"/>
      </rPr>
      <t>°</t>
    </r>
    <r>
      <rPr>
        <b/>
        <sz val="11"/>
        <color indexed="16"/>
        <rFont val="Times New Roman"/>
        <family val="1"/>
      </rPr>
      <t>F,        42 psia</t>
    </r>
  </si>
  <si>
    <r>
      <t xml:space="preserve">60 </t>
    </r>
    <r>
      <rPr>
        <b/>
        <sz val="11"/>
        <color indexed="16"/>
        <rFont val="Calibri"/>
        <family val="2"/>
      </rPr>
      <t>°</t>
    </r>
    <r>
      <rPr>
        <b/>
        <sz val="11"/>
        <color indexed="16"/>
        <rFont val="Times New Roman"/>
        <family val="1"/>
      </rPr>
      <t>F,         114 psia</t>
    </r>
  </si>
  <si>
    <r>
      <t xml:space="preserve">120 </t>
    </r>
    <r>
      <rPr>
        <b/>
        <sz val="11"/>
        <color indexed="16"/>
        <rFont val="Calibri"/>
        <family val="2"/>
      </rPr>
      <t>°F,           255 psia</t>
    </r>
  </si>
  <si>
    <r>
      <t>C</t>
    </r>
    <r>
      <rPr>
        <vertAlign val="subscript"/>
        <sz val="11"/>
        <color indexed="16"/>
        <rFont val="Times New Roman"/>
        <family val="1"/>
      </rPr>
      <t>2</t>
    </r>
  </si>
  <si>
    <r>
      <t>C</t>
    </r>
    <r>
      <rPr>
        <vertAlign val="subscript"/>
        <sz val="11"/>
        <color indexed="16"/>
        <rFont val="Times New Roman"/>
        <family val="1"/>
      </rPr>
      <t>3</t>
    </r>
  </si>
  <si>
    <r>
      <t>iC</t>
    </r>
    <r>
      <rPr>
        <vertAlign val="subscript"/>
        <sz val="11"/>
        <color indexed="16"/>
        <rFont val="Times New Roman"/>
        <family val="1"/>
      </rPr>
      <t>4</t>
    </r>
  </si>
  <si>
    <t>y</t>
  </si>
  <si>
    <t>K • x</t>
  </si>
  <si>
    <r>
      <t xml:space="preserve">60 </t>
    </r>
    <r>
      <rPr>
        <b/>
        <sz val="11"/>
        <color indexed="16"/>
        <rFont val="Calibri"/>
        <family val="2"/>
      </rPr>
      <t>°</t>
    </r>
    <r>
      <rPr>
        <b/>
        <sz val="11"/>
        <color indexed="16"/>
        <rFont val="Times New Roman"/>
        <family val="1"/>
      </rPr>
      <t>F, 114 psia</t>
    </r>
  </si>
  <si>
    <r>
      <t xml:space="preserve">0 </t>
    </r>
    <r>
      <rPr>
        <b/>
        <sz val="11"/>
        <color indexed="16"/>
        <rFont val="Calibri"/>
        <family val="2"/>
      </rPr>
      <t>°</t>
    </r>
    <r>
      <rPr>
        <b/>
        <sz val="11"/>
        <color indexed="16"/>
        <rFont val="Times New Roman"/>
        <family val="1"/>
      </rPr>
      <t>F, 42 psia</t>
    </r>
  </si>
  <si>
    <r>
      <t xml:space="preserve">120 </t>
    </r>
    <r>
      <rPr>
        <b/>
        <sz val="11"/>
        <color indexed="16"/>
        <rFont val="Calibri"/>
        <family val="2"/>
      </rPr>
      <t>°F, 255 psia</t>
    </r>
  </si>
  <si>
    <t>C2</t>
  </si>
  <si>
    <t>C3</t>
  </si>
  <si>
    <t>iC4</t>
  </si>
  <si>
    <t>Finding Composition of Vapor</t>
  </si>
  <si>
    <r>
      <t>n</t>
    </r>
    <r>
      <rPr>
        <vertAlign val="subscript"/>
        <sz val="11"/>
        <rFont val="Times New Roman"/>
        <family val="1"/>
      </rPr>
      <t>g</t>
    </r>
  </si>
  <si>
    <t>PV/ZRT</t>
  </si>
  <si>
    <r>
      <t>n</t>
    </r>
    <r>
      <rPr>
        <vertAlign val="subscript"/>
        <sz val="11"/>
        <rFont val="Times New Roman"/>
        <family val="1"/>
      </rPr>
      <t>i</t>
    </r>
  </si>
  <si>
    <r>
      <t>n</t>
    </r>
    <r>
      <rPr>
        <vertAlign val="subscript"/>
        <sz val="11"/>
        <rFont val="Times New Roman"/>
        <family val="1"/>
      </rPr>
      <t>g</t>
    </r>
    <r>
      <rPr>
        <sz val="11"/>
        <rFont val="Times New Roman"/>
        <family val="1"/>
      </rPr>
      <t xml:space="preserve"> • y</t>
    </r>
    <r>
      <rPr>
        <vertAlign val="subscript"/>
        <sz val="11"/>
        <rFont val="Times New Roman"/>
        <family val="1"/>
      </rPr>
      <t>i</t>
    </r>
  </si>
  <si>
    <r>
      <t>MW</t>
    </r>
    <r>
      <rPr>
        <vertAlign val="subscript"/>
        <sz val="11"/>
        <rFont val="Times New Roman"/>
        <family val="1"/>
      </rPr>
      <t>C2</t>
    </r>
  </si>
  <si>
    <r>
      <t>MW</t>
    </r>
    <r>
      <rPr>
        <vertAlign val="subscript"/>
        <sz val="11"/>
        <rFont val="Times New Roman"/>
        <family val="1"/>
      </rPr>
      <t>C3</t>
    </r>
  </si>
  <si>
    <r>
      <t>MW</t>
    </r>
    <r>
      <rPr>
        <vertAlign val="subscript"/>
        <sz val="11"/>
        <rFont val="Times New Roman"/>
        <family val="1"/>
      </rPr>
      <t>iC4</t>
    </r>
  </si>
  <si>
    <r>
      <t xml:space="preserve">Vapor Average MW, </t>
    </r>
    <r>
      <rPr>
        <sz val="11"/>
        <color indexed="16"/>
        <rFont val="Calibri"/>
        <family val="2"/>
      </rPr>
      <t>Σ</t>
    </r>
    <r>
      <rPr>
        <sz val="11"/>
        <color indexed="16"/>
        <rFont val="Times New Roman"/>
        <family val="1"/>
      </rPr>
      <t>(y</t>
    </r>
    <r>
      <rPr>
        <vertAlign val="subscript"/>
        <sz val="11"/>
        <color indexed="16"/>
        <rFont val="Times New Roman"/>
        <family val="1"/>
      </rPr>
      <t>i</t>
    </r>
    <r>
      <rPr>
        <sz val="11"/>
        <color indexed="16"/>
        <rFont val="Times New Roman"/>
        <family val="1"/>
      </rPr>
      <t>MW</t>
    </r>
    <r>
      <rPr>
        <vertAlign val="subscript"/>
        <sz val="11"/>
        <color indexed="16"/>
        <rFont val="Times New Roman"/>
        <family val="1"/>
      </rPr>
      <t>i</t>
    </r>
    <r>
      <rPr>
        <sz val="11"/>
        <color indexed="16"/>
        <rFont val="Times New Roman"/>
        <family val="1"/>
      </rPr>
      <t>)</t>
    </r>
  </si>
  <si>
    <t>To determine pseudo critical temperature</t>
  </si>
  <si>
    <r>
      <t>T</t>
    </r>
    <r>
      <rPr>
        <vertAlign val="subscript"/>
        <sz val="11"/>
        <rFont val="Times New Roman"/>
        <family val="1"/>
      </rPr>
      <t>pc</t>
    </r>
  </si>
  <si>
    <t>To determine pseudo critical pressure</t>
  </si>
  <si>
    <r>
      <t>P</t>
    </r>
    <r>
      <rPr>
        <vertAlign val="subscript"/>
        <sz val="11"/>
        <rFont val="Times New Roman"/>
        <family val="1"/>
      </rPr>
      <t>pc</t>
    </r>
  </si>
  <si>
    <r>
      <t>Pseudo P</t>
    </r>
    <r>
      <rPr>
        <vertAlign val="subscript"/>
        <sz val="11"/>
        <color indexed="16"/>
        <rFont val="Times New Roman"/>
        <family val="1"/>
      </rPr>
      <t>c</t>
    </r>
    <r>
      <rPr>
        <sz val="11"/>
        <color indexed="16"/>
        <rFont val="Times New Roman"/>
        <family val="1"/>
      </rPr>
      <t>, psia</t>
    </r>
  </si>
  <si>
    <r>
      <t>Pseudo T</t>
    </r>
    <r>
      <rPr>
        <vertAlign val="subscript"/>
        <sz val="11"/>
        <color indexed="16"/>
        <rFont val="Times New Roman"/>
        <family val="1"/>
      </rPr>
      <t>c</t>
    </r>
    <r>
      <rPr>
        <sz val="11"/>
        <color indexed="16"/>
        <rFont val="Times New Roman"/>
        <family val="1"/>
      </rPr>
      <t xml:space="preserve">, </t>
    </r>
    <r>
      <rPr>
        <sz val="11"/>
        <color indexed="16"/>
        <rFont val="Calibri"/>
        <family val="2"/>
      </rPr>
      <t>°R</t>
    </r>
  </si>
  <si>
    <r>
      <t>T</t>
    </r>
    <r>
      <rPr>
        <vertAlign val="subscript"/>
        <sz val="11"/>
        <color indexed="16"/>
        <rFont val="Times New Roman"/>
        <family val="1"/>
      </rPr>
      <t>R</t>
    </r>
  </si>
  <si>
    <r>
      <t>P</t>
    </r>
    <r>
      <rPr>
        <vertAlign val="subscript"/>
        <sz val="11"/>
        <color indexed="16"/>
        <rFont val="Times New Roman"/>
        <family val="1"/>
      </rPr>
      <t>R</t>
    </r>
  </si>
  <si>
    <r>
      <rPr>
        <sz val="11"/>
        <rFont val="Calibri"/>
        <family val="2"/>
      </rPr>
      <t>Σ</t>
    </r>
    <r>
      <rPr>
        <sz val="11"/>
        <rFont val="Times New Roman"/>
        <family val="1"/>
      </rPr>
      <t>y</t>
    </r>
    <r>
      <rPr>
        <vertAlign val="subscript"/>
        <sz val="11"/>
        <rFont val="Times New Roman"/>
        <family val="1"/>
      </rPr>
      <t>i</t>
    </r>
    <r>
      <rPr>
        <sz val="11"/>
        <rFont val="Times New Roman"/>
        <family val="1"/>
      </rPr>
      <t>Tc</t>
    </r>
    <r>
      <rPr>
        <vertAlign val="subscript"/>
        <sz val="11"/>
        <rFont val="Times New Roman"/>
        <family val="1"/>
      </rPr>
      <t>i</t>
    </r>
    <r>
      <rPr>
        <sz val="11"/>
        <rFont val="Times New Roman"/>
        <family val="1"/>
      </rPr>
      <t xml:space="preserve"> + 459.67</t>
    </r>
  </si>
  <si>
    <r>
      <rPr>
        <sz val="11"/>
        <rFont val="Calibri"/>
        <family val="2"/>
      </rPr>
      <t>Σ</t>
    </r>
    <r>
      <rPr>
        <sz val="11"/>
        <rFont val="Times New Roman"/>
        <family val="1"/>
      </rPr>
      <t>y</t>
    </r>
    <r>
      <rPr>
        <vertAlign val="subscript"/>
        <sz val="11"/>
        <rFont val="Times New Roman"/>
        <family val="1"/>
      </rPr>
      <t>i</t>
    </r>
    <r>
      <rPr>
        <sz val="11"/>
        <rFont val="Times New Roman"/>
        <family val="1"/>
      </rPr>
      <t>Pc</t>
    </r>
    <r>
      <rPr>
        <vertAlign val="subscript"/>
        <sz val="11"/>
        <rFont val="Times New Roman"/>
        <family val="1"/>
      </rPr>
      <t>i</t>
    </r>
  </si>
  <si>
    <t>°R</t>
  </si>
  <si>
    <t>Z (from Section 23)</t>
  </si>
  <si>
    <r>
      <t>1000 gal • (1ft</t>
    </r>
    <r>
      <rPr>
        <vertAlign val="superscript"/>
        <sz val="11"/>
        <color indexed="16"/>
        <rFont val="Times New Roman"/>
        <family val="1"/>
      </rPr>
      <t>3</t>
    </r>
    <r>
      <rPr>
        <sz val="11"/>
        <color indexed="16"/>
        <rFont val="Times New Roman"/>
        <family val="1"/>
      </rPr>
      <t>/7.481 gal)</t>
    </r>
  </si>
  <si>
    <t>Volume</t>
  </si>
  <si>
    <t>gal</t>
  </si>
  <si>
    <r>
      <t>ft</t>
    </r>
    <r>
      <rPr>
        <b/>
        <vertAlign val="superscript"/>
        <sz val="11"/>
        <color indexed="16"/>
        <rFont val="Times New Roman"/>
        <family val="1"/>
      </rPr>
      <t>3</t>
    </r>
  </si>
  <si>
    <r>
      <t>n</t>
    </r>
    <r>
      <rPr>
        <b/>
        <vertAlign val="subscript"/>
        <sz val="11"/>
        <color indexed="16"/>
        <rFont val="Times New Roman"/>
        <family val="1"/>
      </rPr>
      <t>g</t>
    </r>
  </si>
  <si>
    <r>
      <t xml:space="preserve">0 </t>
    </r>
    <r>
      <rPr>
        <b/>
        <sz val="11"/>
        <color indexed="16"/>
        <rFont val="Calibri"/>
        <family val="2"/>
      </rPr>
      <t>°</t>
    </r>
    <r>
      <rPr>
        <b/>
        <sz val="11"/>
        <color indexed="16"/>
        <rFont val="Times New Roman"/>
        <family val="1"/>
      </rPr>
      <t>F,              42 psia</t>
    </r>
  </si>
  <si>
    <r>
      <t xml:space="preserve">120 </t>
    </r>
    <r>
      <rPr>
        <b/>
        <sz val="11"/>
        <color indexed="16"/>
        <rFont val="Calibri"/>
        <family val="2"/>
      </rPr>
      <t>°F,          255 psia</t>
    </r>
  </si>
  <si>
    <r>
      <t>n</t>
    </r>
    <r>
      <rPr>
        <b/>
        <vertAlign val="subscript"/>
        <sz val="11"/>
        <color indexed="16"/>
        <rFont val="Times New Roman"/>
        <family val="1"/>
      </rPr>
      <t>i</t>
    </r>
  </si>
  <si>
    <r>
      <t>n</t>
    </r>
    <r>
      <rPr>
        <vertAlign val="subscript"/>
        <sz val="11"/>
        <color indexed="16"/>
        <rFont val="Times New Roman"/>
        <family val="1"/>
      </rPr>
      <t>g</t>
    </r>
    <r>
      <rPr>
        <sz val="11"/>
        <color indexed="16"/>
        <rFont val="Times New Roman"/>
        <family val="1"/>
      </rPr>
      <t xml:space="preserve"> = </t>
    </r>
    <r>
      <rPr>
        <sz val="11"/>
        <color indexed="16"/>
        <rFont val="Calibri"/>
        <family val="2"/>
      </rPr>
      <t>Σ</t>
    </r>
    <r>
      <rPr>
        <sz val="11"/>
        <color indexed="16"/>
        <rFont val="Times New Roman"/>
        <family val="1"/>
      </rPr>
      <t>n</t>
    </r>
    <r>
      <rPr>
        <vertAlign val="subscript"/>
        <sz val="11"/>
        <color indexed="16"/>
        <rFont val="Times New Roman"/>
        <family val="1"/>
      </rPr>
      <t>i</t>
    </r>
  </si>
  <si>
    <t>To calculate moles of vapor per 1000 gal of vapor</t>
  </si>
  <si>
    <t>To Calculate Liquid Equivalent Gallons per 1000 gallons of vapor</t>
  </si>
  <si>
    <r>
      <t>C</t>
    </r>
    <r>
      <rPr>
        <vertAlign val="subscript"/>
        <sz val="11"/>
        <color indexed="18"/>
        <rFont val="Times New Roman"/>
        <family val="1"/>
      </rPr>
      <t>2</t>
    </r>
  </si>
  <si>
    <r>
      <t>C</t>
    </r>
    <r>
      <rPr>
        <vertAlign val="subscript"/>
        <sz val="11"/>
        <color indexed="18"/>
        <rFont val="Times New Roman"/>
        <family val="1"/>
      </rPr>
      <t>3</t>
    </r>
  </si>
  <si>
    <r>
      <t>iC</t>
    </r>
    <r>
      <rPr>
        <vertAlign val="subscript"/>
        <sz val="11"/>
        <color indexed="18"/>
        <rFont val="Times New Roman"/>
        <family val="1"/>
      </rPr>
      <t>4</t>
    </r>
  </si>
  <si>
    <t>60 °F,      114 psia</t>
  </si>
  <si>
    <t>Liquid Equivalent, Gal</t>
  </si>
  <si>
    <t>Total</t>
  </si>
  <si>
    <t>To determine Composition of Vapor</t>
  </si>
  <si>
    <t>lb/lb mol</t>
  </si>
  <si>
    <t>Critical Temperatures (from Section 23)</t>
  </si>
  <si>
    <t>Critical Pressures (from Section 23)</t>
  </si>
  <si>
    <t>To determine Number of Moles of Vapor</t>
  </si>
  <si>
    <t>To determine Number of Moles of Component i</t>
  </si>
  <si>
    <t>0 °F,      42 psia</t>
  </si>
  <si>
    <t>120 °F, 255 psia</t>
  </si>
  <si>
    <t>mole fraction of component i in the vapor phase</t>
  </si>
  <si>
    <t>design pressure is the pressure at which the most severe condition of coincident pressure and temperature expected during normal operation is reached.  For this condition, the maximum difference in pressure between the inside and outside of a vessel or between any two chambers of a combination unit shall be considered.  (ASME Code for Unfired Pressure Vessels, Section VIII)</t>
  </si>
  <si>
    <t>operating pressure is the pressure at which a vessel normally operates.  It shall not exceed the maximum allowable working pressure of the vessel.  A suitable margin should be allowed between the pressure normally existing in the gas or vapor space and the pressure at which the relief valves are set, so as to allow for the increases in pressure caused by variations in the temperature or gravity of the liquid contents of the tank and other factors affecting the pressure in the gas or vapor space.  (API Standard 620)</t>
  </si>
  <si>
    <t>Liquid portion</t>
  </si>
  <si>
    <t>C2      x</t>
  </si>
  <si>
    <t>C3      x</t>
  </si>
  <si>
    <t>iC4      x</t>
  </si>
  <si>
    <t>Finding Compressibility Factor</t>
  </si>
  <si>
    <r>
      <rPr>
        <b/>
        <sz val="9"/>
        <color indexed="18"/>
        <rFont val="Times New Roman"/>
        <family val="1"/>
      </rPr>
      <t xml:space="preserve">(From Sect 23) </t>
    </r>
    <r>
      <rPr>
        <b/>
        <sz val="11"/>
        <color indexed="18"/>
        <rFont val="Times New Roman"/>
        <family val="1"/>
      </rPr>
      <t>gal/mole</t>
    </r>
  </si>
  <si>
    <r>
      <t xml:space="preserve">critical temperature, </t>
    </r>
    <r>
      <rPr>
        <sz val="10"/>
        <rFont val="Calibri"/>
        <family val="2"/>
      </rPr>
      <t>°</t>
    </r>
    <r>
      <rPr>
        <sz val="10"/>
        <rFont val="Times New Roman"/>
        <family val="1"/>
      </rPr>
      <t xml:space="preserve">R or </t>
    </r>
    <r>
      <rPr>
        <sz val="10"/>
        <rFont val="Calibri"/>
        <family val="2"/>
      </rPr>
      <t>°</t>
    </r>
    <r>
      <rPr>
        <sz val="10"/>
        <rFont val="Times New Roman"/>
        <family val="1"/>
      </rPr>
      <t>F</t>
    </r>
  </si>
  <si>
    <t>y / x</t>
  </si>
  <si>
    <t>Bubble Point Pressures</t>
  </si>
  <si>
    <t>Bubble Point Temperatures</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</si>
  <si>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  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  The Calculation Spreadsheets are provided without warranty of any kind including warranties of accuracy or reasonableness of factual or scientific assumptions, studies or conclusions, or merchantability, fitness for a particular purpose or non-infringement of intellectual property.  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  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</si>
  <si>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t>GPSA Engineering Data Book 14th Edition</t>
  </si>
  <si>
    <t>REVISION</t>
  </si>
  <si>
    <t>DATE</t>
  </si>
  <si>
    <t>REASON(S) FOR REVISION</t>
  </si>
  <si>
    <t xml:space="preserve">Initial release </t>
  </si>
  <si>
    <r>
      <t>Example 6-8</t>
    </r>
    <r>
      <rPr>
        <sz val="11"/>
        <rFont val="Times New Roman"/>
        <family val="1"/>
      </rPr>
      <t xml:space="preserve"> -- Determine three points of data used to plot Fig 6-21.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</si>
</sst>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29" x14ac:knownFonts="1">
    <font>
      <sz val="11"/>
      <color theme="1"/>
      <name val="Calibri"/>
      <family val="2"/>
      <scheme val="minor"/>
    </font>
    <font>
      <sz val="10"/>
      <name val="Times New Roman"/>
      <family val="1"/>
    </font>
    <font>
      <vertAlign val="subscript"/>
      <sz val="10"/>
      <name val="Times New Roman"/>
      <family val="1"/>
    </font>
    <font>
      <vertAlign val="superscript"/>
      <sz val="10"/>
      <name val="Times New Roman"/>
      <family val="1"/>
    </font>
    <font>
      <b/>
      <sz val="10"/>
      <name val="Times New Roman"/>
      <family val="1"/>
    </font>
    <font>
      <sz val="10"/>
      <name val="Calibri"/>
      <family val="2"/>
    </font>
    <font>
      <b/>
      <sz val="11"/>
      <name val="Times New Roman"/>
      <family val="1"/>
    </font>
    <font>
      <sz val="11"/>
      <name val="Times New Roman"/>
      <family val="1"/>
    </font>
    <font>
      <sz val="11"/>
      <color indexed="18"/>
      <name val="Times New Roman"/>
      <family val="1"/>
    </font>
    <font>
      <sz val="11"/>
      <name val="Arial"/>
      <family val="2"/>
    </font>
    <font>
      <vertAlign val="subscript"/>
      <sz val="11"/>
      <name val="Times New Roman"/>
      <family val="1"/>
    </font>
    <font>
      <sz val="11"/>
      <color indexed="16"/>
      <name val="Times New Roman"/>
      <family val="1"/>
    </font>
    <font>
      <b/>
      <sz val="11"/>
      <color indexed="16"/>
      <name val="Times New Roman"/>
      <family val="1"/>
    </font>
    <font>
      <b/>
      <u/>
      <sz val="11"/>
      <color indexed="16"/>
      <name val="Times New Roman"/>
      <family val="1"/>
    </font>
    <font>
      <vertAlign val="subscript"/>
      <sz val="11"/>
      <color indexed="16"/>
      <name val="Times New Roman"/>
      <family val="1"/>
    </font>
    <font>
      <vertAlign val="superscript"/>
      <sz val="11"/>
      <color indexed="16"/>
      <name val="Times New Roman"/>
      <family val="1"/>
    </font>
    <font>
      <vertAlign val="subscript"/>
      <sz val="11"/>
      <color indexed="18"/>
      <name val="Times New Roman"/>
      <family val="1"/>
    </font>
    <font>
      <sz val="10"/>
      <color indexed="18"/>
      <name val="Arial"/>
      <family val="2"/>
    </font>
    <font>
      <b/>
      <sz val="11"/>
      <color indexed="18"/>
      <name val="Times New Roman"/>
      <family val="1"/>
    </font>
    <font>
      <sz val="11"/>
      <color indexed="17"/>
      <name val="Times New Roman"/>
      <family val="1"/>
    </font>
    <font>
      <sz val="11"/>
      <name val="Calibri"/>
      <family val="2"/>
    </font>
    <font>
      <sz val="11"/>
      <color indexed="16"/>
      <name val="Calibri"/>
      <family val="2"/>
    </font>
    <font>
      <b/>
      <sz val="11"/>
      <color indexed="16"/>
      <name val="Calibri"/>
      <family val="2"/>
    </font>
    <font>
      <b/>
      <vertAlign val="superscript"/>
      <sz val="11"/>
      <color indexed="16"/>
      <name val="Times New Roman"/>
      <family val="1"/>
    </font>
    <font>
      <b/>
      <vertAlign val="subscript"/>
      <sz val="11"/>
      <color indexed="16"/>
      <name val="Times New Roman"/>
      <family val="1"/>
    </font>
    <font>
      <b/>
      <sz val="9"/>
      <color indexed="18"/>
      <name val="Times New Roman"/>
      <family val="1"/>
    </font>
    <font>
      <sz val="11"/>
      <color rgb="FFFF0000"/>
      <name val="Times New Roman"/>
      <family val="1"/>
    </font>
    <font>
      <sz val="8"/>
      <color theme="5" tint="-0.249977111117893"/>
      <name val="Arial Narrow"/>
      <family val="2"/>
    </font>
    <font>
      <sz val="11"/>
      <color theme="1"/>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6">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top" wrapText="1"/>
    </xf>
    <xf numFmtId="0" fontId="0" fillId="0" borderId="0" xfId="0" applyAlignment="1">
      <alignment horizontal="center" vertical="top"/>
    </xf>
    <xf numFmtId="0" fontId="5" fillId="0" borderId="0" xfId="0" applyFont="1" applyAlignment="1">
      <alignment horizontal="center" vertical="top"/>
    </xf>
    <xf numFmtId="0" fontId="7" fillId="0" borderId="0" xfId="0" applyFont="1"/>
    <xf numFmtId="0" fontId="7" fillId="0" borderId="0" xfId="0" applyFont="1" applyAlignment="1">
      <alignment horizontal="center"/>
    </xf>
    <xf numFmtId="0" fontId="8" fillId="2" borderId="0" xfId="0" applyFont="1" applyFill="1" applyBorder="1"/>
    <xf numFmtId="164" fontId="7" fillId="2" borderId="0" xfId="0" applyNumberFormat="1" applyFont="1" applyFill="1" applyBorder="1" applyAlignment="1">
      <alignment horizontal="center"/>
    </xf>
    <xf numFmtId="0" fontId="7" fillId="2" borderId="0" xfId="0" applyFont="1" applyFill="1" applyBorder="1" applyAlignment="1">
      <alignment vertical="top"/>
    </xf>
    <xf numFmtId="0" fontId="7" fillId="2" borderId="0" xfId="0" applyFont="1" applyFill="1" applyBorder="1" applyAlignment="1">
      <alignment horizontal="center" vertical="top"/>
    </xf>
    <xf numFmtId="3" fontId="7" fillId="2" borderId="0" xfId="0" applyNumberFormat="1" applyFont="1" applyFill="1" applyBorder="1" applyAlignment="1">
      <alignment horizontal="center"/>
    </xf>
    <xf numFmtId="164" fontId="12" fillId="2" borderId="0" xfId="0" applyNumberFormat="1" applyFont="1" applyFill="1" applyBorder="1" applyAlignment="1">
      <alignment horizontal="center"/>
    </xf>
    <xf numFmtId="164" fontId="8" fillId="2" borderId="0" xfId="0" applyNumberFormat="1" applyFont="1" applyFill="1" applyBorder="1" applyAlignment="1">
      <alignment horizontal="center"/>
    </xf>
    <xf numFmtId="2" fontId="11" fillId="2" borderId="0" xfId="0" applyNumberFormat="1" applyFont="1" applyFill="1" applyBorder="1" applyAlignment="1">
      <alignment horizontal="center"/>
    </xf>
    <xf numFmtId="166" fontId="11" fillId="2" borderId="0" xfId="0" applyNumberFormat="1" applyFont="1" applyFill="1" applyBorder="1" applyAlignment="1">
      <alignment horizontal="center"/>
    </xf>
    <xf numFmtId="0" fontId="8" fillId="0" borderId="0" xfId="0" applyFont="1" applyFill="1" applyBorder="1"/>
    <xf numFmtId="0" fontId="8"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xf numFmtId="0" fontId="7" fillId="0" borderId="0" xfId="0" applyFont="1" applyFill="1" applyBorder="1"/>
    <xf numFmtId="164" fontId="12" fillId="0" borderId="0" xfId="0" applyNumberFormat="1" applyFont="1" applyFill="1" applyBorder="1" applyAlignment="1">
      <alignment horizontal="center"/>
    </xf>
    <xf numFmtId="0" fontId="13" fillId="0" borderId="0" xfId="0" applyFont="1" applyFill="1" applyBorder="1"/>
    <xf numFmtId="0" fontId="11" fillId="0" borderId="0" xfId="0" applyFont="1" applyFill="1" applyBorder="1"/>
    <xf numFmtId="0" fontId="19" fillId="0" borderId="0" xfId="0" applyFont="1" applyFill="1" applyBorder="1"/>
    <xf numFmtId="0" fontId="7" fillId="0" borderId="0" xfId="0" applyFont="1" applyFill="1" applyBorder="1" applyAlignment="1">
      <alignment wrapText="1"/>
    </xf>
    <xf numFmtId="0" fontId="8" fillId="0" borderId="0" xfId="0" applyFont="1" applyFill="1" applyBorder="1" applyAlignment="1"/>
    <xf numFmtId="0" fontId="20" fillId="2" borderId="0" xfId="0" applyFont="1" applyFill="1" applyBorder="1"/>
    <xf numFmtId="0" fontId="9" fillId="2" borderId="0" xfId="0" applyFont="1" applyFill="1" applyBorder="1" applyAlignment="1">
      <alignment vertical="top"/>
    </xf>
    <xf numFmtId="0" fontId="12" fillId="2" borderId="0" xfId="0" applyFont="1" applyFill="1" applyBorder="1" applyAlignment="1">
      <alignment horizontal="center"/>
    </xf>
    <xf numFmtId="0" fontId="12" fillId="2" borderId="1" xfId="0" applyFont="1" applyFill="1" applyBorder="1" applyAlignment="1">
      <alignment horizontal="center" wrapText="1"/>
    </xf>
    <xf numFmtId="0" fontId="11" fillId="2" borderId="2" xfId="0" applyFont="1" applyFill="1" applyBorder="1"/>
    <xf numFmtId="0" fontId="12" fillId="2" borderId="1" xfId="0" applyFont="1" applyFill="1" applyBorder="1" applyAlignment="1">
      <alignment horizontal="center"/>
    </xf>
    <xf numFmtId="2" fontId="11" fillId="2" borderId="2" xfId="0" applyNumberFormat="1" applyFont="1" applyFill="1" applyBorder="1" applyAlignment="1">
      <alignment horizontal="center"/>
    </xf>
    <xf numFmtId="0" fontId="12" fillId="2" borderId="1" xfId="0" applyFont="1" applyFill="1" applyBorder="1"/>
    <xf numFmtId="164" fontId="12" fillId="2" borderId="1" xfId="0" applyNumberFormat="1" applyFont="1" applyFill="1" applyBorder="1" applyAlignment="1">
      <alignment horizontal="center"/>
    </xf>
    <xf numFmtId="165" fontId="11" fillId="2" borderId="0" xfId="0" applyNumberFormat="1" applyFont="1" applyFill="1" applyBorder="1" applyAlignment="1">
      <alignment horizontal="center"/>
    </xf>
    <xf numFmtId="0" fontId="11" fillId="2" borderId="2" xfId="0" applyFont="1" applyFill="1" applyBorder="1" applyAlignment="1">
      <alignment horizontal="center"/>
    </xf>
    <xf numFmtId="165" fontId="11" fillId="2" borderId="2" xfId="0" applyNumberFormat="1" applyFont="1" applyFill="1" applyBorder="1" applyAlignment="1">
      <alignment horizontal="center"/>
    </xf>
    <xf numFmtId="164" fontId="11" fillId="2" borderId="2" xfId="0" applyNumberFormat="1" applyFont="1" applyFill="1" applyBorder="1" applyAlignment="1">
      <alignment horizontal="center"/>
    </xf>
    <xf numFmtId="0" fontId="8" fillId="2" borderId="0" xfId="0" applyFont="1" applyFill="1" applyBorder="1" applyAlignment="1"/>
    <xf numFmtId="0" fontId="18" fillId="2" borderId="0" xfId="0" applyFont="1" applyFill="1" applyBorder="1"/>
    <xf numFmtId="0" fontId="18" fillId="2" borderId="0" xfId="0" applyFont="1" applyFill="1" applyBorder="1" applyAlignment="1">
      <alignment horizontal="center"/>
    </xf>
    <xf numFmtId="0" fontId="18" fillId="2" borderId="2" xfId="0" applyFont="1" applyFill="1" applyBorder="1"/>
    <xf numFmtId="0" fontId="18" fillId="2" borderId="2" xfId="0" applyFont="1" applyFill="1" applyBorder="1" applyAlignment="1">
      <alignment wrapText="1"/>
    </xf>
    <xf numFmtId="0" fontId="18" fillId="2" borderId="3" xfId="0" applyFont="1" applyFill="1" applyBorder="1"/>
    <xf numFmtId="164" fontId="18" fillId="2" borderId="3" xfId="0" applyNumberFormat="1" applyFont="1" applyFill="1" applyBorder="1" applyAlignment="1">
      <alignment horizontal="center"/>
    </xf>
    <xf numFmtId="0" fontId="11" fillId="2" borderId="0" xfId="0" applyFont="1" applyFill="1" applyBorder="1" applyAlignment="1">
      <alignment horizontal="right"/>
    </xf>
    <xf numFmtId="0" fontId="8" fillId="2" borderId="0" xfId="0" applyFont="1" applyFill="1" applyBorder="1" applyAlignment="1">
      <alignment horizontal="right"/>
    </xf>
    <xf numFmtId="0" fontId="7" fillId="2" borderId="0" xfId="0" applyFont="1" applyFill="1" applyBorder="1" applyAlignment="1">
      <alignment horizontal="right"/>
    </xf>
    <xf numFmtId="0" fontId="7" fillId="2" borderId="0" xfId="0" applyFont="1" applyFill="1" applyBorder="1" applyAlignment="1">
      <alignment horizontal="right" vertical="top"/>
    </xf>
    <xf numFmtId="0" fontId="11" fillId="0" borderId="0" xfId="0" applyFont="1" applyFill="1" applyBorder="1" applyAlignment="1">
      <alignment horizontal="right"/>
    </xf>
    <xf numFmtId="0" fontId="11" fillId="2" borderId="0" xfId="0" applyFont="1" applyFill="1" applyBorder="1" applyAlignment="1">
      <alignment horizontal="right" wrapText="1"/>
    </xf>
    <xf numFmtId="0" fontId="11" fillId="2" borderId="4" xfId="0" applyFont="1" applyFill="1" applyBorder="1" applyAlignment="1">
      <alignment wrapText="1"/>
    </xf>
    <xf numFmtId="0" fontId="11" fillId="2" borderId="4" xfId="0" applyFont="1" applyFill="1" applyBorder="1" applyAlignment="1"/>
    <xf numFmtId="0" fontId="11" fillId="2" borderId="0" xfId="0" applyFont="1" applyFill="1" applyBorder="1" applyAlignment="1"/>
    <xf numFmtId="0" fontId="18" fillId="2" borderId="2" xfId="0" applyFont="1" applyFill="1" applyBorder="1" applyAlignment="1">
      <alignment horizontal="center" wrapText="1"/>
    </xf>
    <xf numFmtId="0" fontId="8" fillId="2" borderId="0" xfId="0" applyFont="1" applyFill="1" applyBorder="1" applyAlignment="1">
      <alignment horizontal="center"/>
    </xf>
    <xf numFmtId="0" fontId="7" fillId="2" borderId="0" xfId="0" applyFont="1" applyFill="1" applyBorder="1" applyAlignment="1">
      <alignment horizontal="left"/>
    </xf>
    <xf numFmtId="0" fontId="7" fillId="2" borderId="0" xfId="0" applyFont="1" applyFill="1" applyBorder="1" applyAlignment="1">
      <alignment horizontal="center"/>
    </xf>
    <xf numFmtId="0" fontId="11" fillId="2" borderId="0" xfId="0" applyFont="1" applyFill="1" applyBorder="1" applyAlignment="1">
      <alignment horizontal="center"/>
    </xf>
    <xf numFmtId="0" fontId="11" fillId="2" borderId="0" xfId="0" applyFont="1" applyFill="1" applyBorder="1" applyAlignment="1">
      <alignment horizontal="left"/>
    </xf>
    <xf numFmtId="0" fontId="11" fillId="2" borderId="0" xfId="0" applyFont="1" applyFill="1" applyBorder="1"/>
    <xf numFmtId="0" fontId="7" fillId="2" borderId="0" xfId="0" applyFont="1" applyFill="1" applyBorder="1"/>
    <xf numFmtId="0" fontId="12" fillId="2" borderId="0" xfId="0" applyFont="1" applyFill="1" applyBorder="1"/>
    <xf numFmtId="0" fontId="12" fillId="2" borderId="2" xfId="0" applyFont="1" applyFill="1" applyBorder="1" applyAlignment="1">
      <alignment horizontal="center"/>
    </xf>
    <xf numFmtId="0" fontId="12" fillId="2" borderId="2" xfId="0" applyFont="1" applyFill="1" applyBorder="1" applyAlignment="1">
      <alignment horizontal="center" wrapText="1"/>
    </xf>
    <xf numFmtId="164" fontId="11" fillId="2" borderId="0" xfId="0" applyNumberFormat="1" applyFont="1" applyFill="1" applyBorder="1" applyAlignment="1">
      <alignment horizontal="center"/>
    </xf>
    <xf numFmtId="0" fontId="7" fillId="2" borderId="0" xfId="0" applyFont="1" applyFill="1" applyBorder="1" applyAlignment="1" applyProtection="1">
      <alignment horizontal="center"/>
      <protection locked="0"/>
    </xf>
    <xf numFmtId="0" fontId="8" fillId="3" borderId="0" xfId="0" applyFont="1" applyFill="1" applyBorder="1"/>
    <xf numFmtId="0" fontId="7" fillId="3" borderId="0" xfId="0" applyFont="1" applyFill="1" applyBorder="1"/>
    <xf numFmtId="0" fontId="7" fillId="3" borderId="0" xfId="0" applyFont="1" applyFill="1" applyBorder="1" applyAlignment="1">
      <alignment horizontal="center"/>
    </xf>
    <xf numFmtId="0" fontId="7" fillId="3" borderId="0" xfId="0" applyFont="1" applyFill="1" applyBorder="1" applyAlignment="1">
      <alignment horizontal="right"/>
    </xf>
    <xf numFmtId="164" fontId="7" fillId="3" borderId="0" xfId="0" applyNumberFormat="1" applyFont="1" applyFill="1" applyBorder="1" applyAlignment="1">
      <alignment horizontal="center"/>
    </xf>
    <xf numFmtId="0" fontId="7" fillId="3" borderId="0" xfId="0" applyFont="1" applyFill="1" applyBorder="1" applyAlignment="1">
      <alignment horizontal="right" vertical="top"/>
    </xf>
    <xf numFmtId="0" fontId="7" fillId="3" borderId="0" xfId="0" applyFont="1" applyFill="1" applyBorder="1" applyAlignment="1">
      <alignment horizontal="center" vertical="top"/>
    </xf>
    <xf numFmtId="0" fontId="7" fillId="3" borderId="0" xfId="0" applyFont="1" applyFill="1" applyBorder="1" applyAlignment="1">
      <alignment vertical="top"/>
    </xf>
    <xf numFmtId="0" fontId="7" fillId="3" borderId="0" xfId="0" applyFont="1" applyFill="1" applyBorder="1" applyAlignment="1">
      <alignment horizontal="left"/>
    </xf>
    <xf numFmtId="3" fontId="7" fillId="3" borderId="0" xfId="0" applyNumberFormat="1" applyFont="1" applyFill="1" applyBorder="1" applyAlignment="1">
      <alignment horizontal="center"/>
    </xf>
    <xf numFmtId="0" fontId="8" fillId="3" borderId="0" xfId="0" applyFont="1" applyFill="1" applyBorder="1" applyAlignment="1">
      <alignment horizontal="center"/>
    </xf>
    <xf numFmtId="0" fontId="11" fillId="3" borderId="0" xfId="0" applyFont="1" applyFill="1" applyBorder="1"/>
    <xf numFmtId="0" fontId="11" fillId="3" borderId="0" xfId="0" applyFont="1" applyFill="1" applyBorder="1" applyAlignment="1">
      <alignment horizontal="center"/>
    </xf>
    <xf numFmtId="0" fontId="11" fillId="3" borderId="0" xfId="0" applyFont="1" applyFill="1" applyBorder="1" applyAlignment="1">
      <alignment horizontal="right"/>
    </xf>
    <xf numFmtId="164" fontId="12" fillId="3" borderId="0" xfId="0" applyNumberFormat="1" applyFont="1" applyFill="1" applyBorder="1" applyAlignment="1">
      <alignment horizontal="center"/>
    </xf>
    <xf numFmtId="0" fontId="11" fillId="3" borderId="0" xfId="0" applyFont="1" applyFill="1" applyBorder="1" applyAlignment="1">
      <alignment horizontal="left"/>
    </xf>
    <xf numFmtId="0" fontId="12" fillId="3" borderId="0" xfId="0" applyFont="1" applyFill="1" applyBorder="1"/>
    <xf numFmtId="2" fontId="11" fillId="3" borderId="0" xfId="0" applyNumberFormat="1" applyFont="1" applyFill="1" applyBorder="1" applyAlignment="1">
      <alignment horizontal="center"/>
    </xf>
    <xf numFmtId="0" fontId="8" fillId="3" borderId="0" xfId="0" applyFont="1" applyFill="1" applyBorder="1" applyAlignment="1">
      <alignment horizontal="right"/>
    </xf>
    <xf numFmtId="164" fontId="8" fillId="3" borderId="0" xfId="0" applyNumberFormat="1" applyFont="1" applyFill="1" applyBorder="1" applyAlignment="1">
      <alignment horizontal="center"/>
    </xf>
    <xf numFmtId="164" fontId="11" fillId="3" borderId="0" xfId="0" applyNumberFormat="1" applyFont="1" applyFill="1" applyBorder="1" applyAlignment="1">
      <alignment horizontal="center"/>
    </xf>
    <xf numFmtId="166" fontId="11" fillId="3" borderId="0" xfId="0" applyNumberFormat="1" applyFont="1" applyFill="1" applyBorder="1" applyAlignment="1">
      <alignment horizontal="center"/>
    </xf>
    <xf numFmtId="0" fontId="26" fillId="2" borderId="0" xfId="0" applyFont="1" applyFill="1" applyBorder="1" applyAlignment="1" applyProtection="1">
      <alignment horizontal="center"/>
      <protection locked="0"/>
    </xf>
    <xf numFmtId="0" fontId="11" fillId="2" borderId="0" xfId="0" applyFont="1" applyFill="1" applyBorder="1" applyAlignment="1" applyProtection="1">
      <alignment horizontal="center"/>
      <protection locked="0"/>
    </xf>
    <xf numFmtId="0" fontId="8" fillId="2" borderId="0" xfId="0" applyFont="1" applyFill="1" applyBorder="1" applyAlignment="1" applyProtection="1">
      <alignment horizontal="center"/>
      <protection locked="0"/>
    </xf>
    <xf numFmtId="0" fontId="8" fillId="2" borderId="2" xfId="0" applyFont="1" applyFill="1" applyBorder="1" applyAlignment="1" applyProtection="1">
      <alignment horizontal="center"/>
      <protection locked="0"/>
    </xf>
    <xf numFmtId="0" fontId="26" fillId="3" borderId="0" xfId="0" applyFont="1" applyFill="1" applyBorder="1" applyAlignment="1">
      <alignment horizontal="center"/>
    </xf>
    <xf numFmtId="0" fontId="20" fillId="3" borderId="0" xfId="0" applyFont="1" applyFill="1" applyBorder="1"/>
    <xf numFmtId="0" fontId="9" fillId="3" borderId="0" xfId="0" applyFont="1" applyFill="1" applyBorder="1" applyAlignment="1">
      <alignment vertical="top"/>
    </xf>
    <xf numFmtId="0" fontId="12" fillId="3" borderId="0" xfId="0" applyFont="1" applyFill="1" applyBorder="1" applyAlignment="1">
      <alignment horizontal="center"/>
    </xf>
    <xf numFmtId="0" fontId="12" fillId="3" borderId="2" xfId="0" applyFont="1" applyFill="1" applyBorder="1" applyAlignment="1">
      <alignment horizontal="center"/>
    </xf>
    <xf numFmtId="0" fontId="12" fillId="3" borderId="1" xfId="0" applyFont="1" applyFill="1" applyBorder="1" applyAlignment="1">
      <alignment horizontal="center" wrapText="1"/>
    </xf>
    <xf numFmtId="0" fontId="11" fillId="3" borderId="2" xfId="0" applyFont="1" applyFill="1" applyBorder="1"/>
    <xf numFmtId="0" fontId="12" fillId="3" borderId="1" xfId="0" applyFont="1" applyFill="1" applyBorder="1" applyAlignment="1">
      <alignment horizontal="center"/>
    </xf>
    <xf numFmtId="2" fontId="11" fillId="3" borderId="2" xfId="0" applyNumberFormat="1" applyFont="1" applyFill="1" applyBorder="1" applyAlignment="1">
      <alignment horizontal="center"/>
    </xf>
    <xf numFmtId="0" fontId="11" fillId="3" borderId="4" xfId="0" applyFont="1" applyFill="1" applyBorder="1" applyAlignment="1">
      <alignment wrapText="1"/>
    </xf>
    <xf numFmtId="0" fontId="12" fillId="3" borderId="1" xfId="0" applyFont="1" applyFill="1" applyBorder="1"/>
    <xf numFmtId="164" fontId="12" fillId="3" borderId="1" xfId="0" applyNumberFormat="1" applyFont="1" applyFill="1" applyBorder="1" applyAlignment="1">
      <alignment horizontal="center"/>
    </xf>
    <xf numFmtId="165" fontId="11" fillId="3" borderId="0" xfId="0" applyNumberFormat="1" applyFont="1" applyFill="1" applyBorder="1" applyAlignment="1">
      <alignment horizontal="center"/>
    </xf>
    <xf numFmtId="0" fontId="11" fillId="3" borderId="2" xfId="0" applyFont="1" applyFill="1" applyBorder="1" applyAlignment="1">
      <alignment horizontal="center"/>
    </xf>
    <xf numFmtId="165" fontId="11" fillId="3" borderId="2"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3" borderId="0" xfId="0" applyFont="1" applyFill="1" applyBorder="1" applyAlignment="1">
      <alignment horizontal="right" wrapText="1"/>
    </xf>
    <xf numFmtId="0" fontId="11" fillId="3" borderId="0" xfId="0" applyFont="1" applyFill="1" applyBorder="1" applyAlignment="1"/>
    <xf numFmtId="0" fontId="12" fillId="3" borderId="2" xfId="0" applyFont="1" applyFill="1" applyBorder="1" applyAlignment="1">
      <alignment horizontal="center" wrapText="1"/>
    </xf>
    <xf numFmtId="0" fontId="8" fillId="3" borderId="0" xfId="0" applyFont="1" applyFill="1" applyBorder="1" applyAlignment="1"/>
    <xf numFmtId="0" fontId="18" fillId="3" borderId="0" xfId="0" applyFont="1" applyFill="1" applyBorder="1"/>
    <xf numFmtId="0" fontId="18" fillId="3" borderId="0" xfId="0" applyFont="1" applyFill="1" applyBorder="1" applyAlignment="1">
      <alignment horizontal="center"/>
    </xf>
    <xf numFmtId="0" fontId="18" fillId="3" borderId="2" xfId="0" applyFont="1" applyFill="1" applyBorder="1"/>
    <xf numFmtId="0" fontId="18" fillId="3" borderId="2" xfId="0" applyFont="1" applyFill="1" applyBorder="1" applyAlignment="1">
      <alignment horizontal="center" wrapText="1"/>
    </xf>
    <xf numFmtId="0" fontId="18" fillId="3" borderId="2" xfId="0" applyFont="1" applyFill="1" applyBorder="1" applyAlignment="1">
      <alignment wrapText="1"/>
    </xf>
    <xf numFmtId="0" fontId="8" fillId="3" borderId="2" xfId="0" applyFont="1" applyFill="1" applyBorder="1" applyAlignment="1">
      <alignment horizontal="center"/>
    </xf>
    <xf numFmtId="0" fontId="18" fillId="3" borderId="3" xfId="0" applyFont="1" applyFill="1" applyBorder="1"/>
    <xf numFmtId="164" fontId="18" fillId="3" borderId="3" xfId="0" applyNumberFormat="1" applyFont="1" applyFill="1" applyBorder="1" applyAlignment="1">
      <alignment horizontal="center"/>
    </xf>
    <xf numFmtId="0" fontId="27" fillId="0" borderId="0" xfId="0" applyFont="1" applyAlignment="1">
      <alignment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1" fillId="0" borderId="0"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Border="1" applyAlignment="1">
      <alignment horizontal="left" vertical="center" wrapText="1"/>
    </xf>
    <xf numFmtId="0" fontId="1" fillId="0" borderId="0" xfId="0" applyFont="1" applyAlignment="1">
      <alignment horizontal="right" vertical="center"/>
    </xf>
    <xf numFmtId="0" fontId="1" fillId="0" borderId="0" xfId="0" applyFont="1" applyAlignment="1">
      <alignment horizontal="center"/>
    </xf>
    <xf numFmtId="0" fontId="5" fillId="0" borderId="0" xfId="0" applyFont="1" applyBorder="1" applyAlignment="1">
      <alignment horizontal="right" vertical="center"/>
    </xf>
    <xf numFmtId="0" fontId="1" fillId="0" borderId="0" xfId="0" applyFont="1" applyAlignment="1">
      <alignment horizontal="right" vertical="top"/>
    </xf>
    <xf numFmtId="0" fontId="1" fillId="0" borderId="0" xfId="0" applyFont="1" applyAlignment="1">
      <alignment horizontal="right"/>
    </xf>
    <xf numFmtId="0" fontId="4" fillId="4" borderId="5" xfId="0" applyFont="1" applyFill="1" applyBorder="1" applyAlignment="1">
      <alignment horizontal="center"/>
    </xf>
    <xf numFmtId="0" fontId="4" fillId="4" borderId="5" xfId="0" applyFont="1" applyFill="1" applyBorder="1" applyAlignment="1">
      <alignment horizontal="left"/>
    </xf>
    <xf numFmtId="0" fontId="7" fillId="0" borderId="5" xfId="0" applyFont="1" applyBorder="1" applyAlignment="1">
      <alignment horizontal="center"/>
    </xf>
    <xf numFmtId="14" fontId="7" fillId="0" borderId="5" xfId="0" applyNumberFormat="1" applyFont="1" applyBorder="1" applyAlignment="1">
      <alignment horizontal="center"/>
    </xf>
    <xf numFmtId="0" fontId="7" fillId="0" borderId="5" xfId="0" applyFont="1" applyBorder="1"/>
    <xf numFmtId="0" fontId="1" fillId="0" borderId="5" xfId="0" applyFont="1" applyBorder="1"/>
    <xf numFmtId="0" fontId="6" fillId="0" borderId="0" xfId="0" applyFont="1" applyAlignment="1">
      <alignment horizontal="center" vertical="top" wrapText="1"/>
    </xf>
    <xf numFmtId="0" fontId="28" fillId="0" borderId="0" xfId="0" applyFont="1" applyAlignment="1">
      <alignment horizontal="center"/>
    </xf>
    <xf numFmtId="0" fontId="6" fillId="0" borderId="4" xfId="0" applyFont="1" applyBorder="1" applyAlignment="1">
      <alignment horizontal="center" vertical="top" wrapText="1"/>
    </xf>
    <xf numFmtId="0" fontId="28" fillId="0" borderId="4" xfId="0" applyFont="1" applyBorder="1" applyAlignment="1">
      <alignment horizontal="center"/>
    </xf>
    <xf numFmtId="0" fontId="4" fillId="0" borderId="0" xfId="0" applyFont="1" applyAlignment="1">
      <alignment horizontal="left" vertical="top"/>
    </xf>
    <xf numFmtId="0" fontId="1" fillId="0" borderId="0" xfId="0" applyFont="1" applyAlignment="1">
      <alignment horizontal="left" vertical="center" wrapText="1"/>
    </xf>
    <xf numFmtId="0" fontId="8" fillId="2" borderId="0" xfId="0" applyFont="1" applyFill="1" applyBorder="1" applyAlignment="1">
      <alignment horizontal="center"/>
    </xf>
    <xf numFmtId="0" fontId="18" fillId="2" borderId="2" xfId="0" applyFont="1" applyFill="1" applyBorder="1" applyAlignment="1">
      <alignment horizontal="center"/>
    </xf>
    <xf numFmtId="0" fontId="18" fillId="3" borderId="2" xfId="0" applyFont="1" applyFill="1" applyBorder="1" applyAlignment="1">
      <alignment horizontal="center"/>
    </xf>
    <xf numFmtId="164" fontId="11" fillId="2" borderId="0" xfId="0" applyNumberFormat="1" applyFont="1" applyFill="1" applyBorder="1" applyAlignment="1">
      <alignment horizontal="center"/>
    </xf>
    <xf numFmtId="0" fontId="12" fillId="2" borderId="2" xfId="0" applyFont="1" applyFill="1" applyBorder="1" applyAlignment="1">
      <alignment horizontal="center" wrapText="1"/>
    </xf>
    <xf numFmtId="0" fontId="12" fillId="2" borderId="2" xfId="0" applyFont="1" applyFill="1" applyBorder="1" applyAlignment="1">
      <alignment horizontal="center"/>
    </xf>
    <xf numFmtId="0" fontId="11" fillId="2" borderId="0" xfId="0" applyFont="1" applyFill="1" applyBorder="1" applyAlignment="1" applyProtection="1">
      <alignment horizontal="center"/>
      <protection locked="0"/>
    </xf>
    <xf numFmtId="164" fontId="11" fillId="2" borderId="0" xfId="0" applyNumberFormat="1" applyFont="1" applyFill="1" applyBorder="1" applyAlignment="1" applyProtection="1">
      <alignment horizontal="center"/>
      <protection locked="0"/>
    </xf>
    <xf numFmtId="1" fontId="11" fillId="2" borderId="0" xfId="0" applyNumberFormat="1" applyFont="1" applyFill="1" applyBorder="1" applyAlignment="1">
      <alignment horizontal="center"/>
    </xf>
    <xf numFmtId="0" fontId="11" fillId="3" borderId="4" xfId="0" applyFont="1" applyFill="1" applyBorder="1" applyAlignment="1">
      <alignment horizontal="left"/>
    </xf>
    <xf numFmtId="0" fontId="6" fillId="2" borderId="0" xfId="0" applyFont="1" applyFill="1" applyBorder="1" applyAlignment="1">
      <alignment horizontal="left" vertical="top" wrapText="1"/>
    </xf>
    <xf numFmtId="0" fontId="7" fillId="2" borderId="0" xfId="0" applyFont="1" applyFill="1" applyBorder="1" applyAlignment="1">
      <alignment horizontal="left"/>
    </xf>
    <xf numFmtId="0" fontId="7" fillId="2" borderId="0" xfId="0" applyFont="1" applyFill="1" applyBorder="1" applyAlignment="1">
      <alignment horizontal="left" vertical="top"/>
    </xf>
    <xf numFmtId="0" fontId="13" fillId="2" borderId="0" xfId="0" applyFont="1" applyFill="1" applyBorder="1" applyAlignment="1">
      <alignment horizontal="left"/>
    </xf>
    <xf numFmtId="0" fontId="11" fillId="2" borderId="0" xfId="0" applyFont="1" applyFill="1" applyBorder="1" applyAlignment="1">
      <alignment horizontal="left"/>
    </xf>
    <xf numFmtId="164" fontId="11" fillId="3" borderId="0" xfId="0" applyNumberFormat="1" applyFont="1" applyFill="1" applyBorder="1" applyAlignment="1">
      <alignment horizontal="center"/>
    </xf>
    <xf numFmtId="1" fontId="11" fillId="3" borderId="0" xfId="0" applyNumberFormat="1" applyFont="1" applyFill="1" applyBorder="1" applyAlignment="1">
      <alignment horizontal="center"/>
    </xf>
    <xf numFmtId="0" fontId="8" fillId="3" borderId="0" xfId="0" applyFont="1" applyFill="1" applyBorder="1" applyAlignment="1">
      <alignment horizontal="center"/>
    </xf>
    <xf numFmtId="0" fontId="11" fillId="3" borderId="0" xfId="0" applyFont="1" applyFill="1" applyBorder="1" applyAlignment="1">
      <alignment horizontal="center"/>
    </xf>
    <xf numFmtId="0" fontId="12" fillId="3" borderId="2" xfId="0" applyFont="1" applyFill="1" applyBorder="1" applyAlignment="1">
      <alignment horizontal="center" wrapText="1"/>
    </xf>
    <xf numFmtId="0" fontId="12" fillId="3" borderId="2" xfId="0" applyFont="1" applyFill="1" applyBorder="1" applyAlignment="1">
      <alignment horizontal="center"/>
    </xf>
    <xf numFmtId="0" fontId="27" fillId="0" borderId="0" xfId="0" applyFont="1" applyAlignment="1">
      <alignment horizontal="left" vertical="center" wrapText="1"/>
    </xf>
    <xf numFmtId="0" fontId="6" fillId="3" borderId="0" xfId="0" applyFont="1" applyFill="1" applyBorder="1" applyAlignment="1">
      <alignment horizontal="left" vertical="top" wrapText="1"/>
    </xf>
    <xf numFmtId="0" fontId="13" fillId="3" borderId="0" xfId="0" applyFont="1" applyFill="1" applyBorder="1" applyAlignment="1">
      <alignment horizontal="left"/>
    </xf>
    <xf numFmtId="0" fontId="11" fillId="3" borderId="0" xfId="0" applyFont="1" applyFill="1" applyBorder="1" applyAlignment="1">
      <alignment horizontal="left"/>
    </xf>
    <xf numFmtId="0" fontId="7" fillId="3" borderId="0" xfId="0" applyFont="1" applyFill="1" applyBorder="1" applyAlignment="1">
      <alignment horizontal="left"/>
    </xf>
    <xf numFmtId="0" fontId="7" fillId="3" borderId="0" xfId="0" applyFont="1"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F30" sqref="F30"/>
    </sheetView>
  </sheetViews>
  <sheetFormatPr defaultRowHeight="15" x14ac:dyDescent="0.25"/>
  <cols>
    <col min="1" max="1" width="10.28515625" customWidth="1"/>
    <col min="3" max="3" width="25.42578125" customWidth="1"/>
  </cols>
  <sheetData>
    <row r="1" spans="1:3" x14ac:dyDescent="0.25">
      <c r="A1" s="6" t="s">
        <v>191</v>
      </c>
      <c r="B1" s="1"/>
      <c r="C1" s="1"/>
    </row>
    <row r="2" spans="1:3" x14ac:dyDescent="0.25">
      <c r="A2" s="1"/>
      <c r="B2" s="1"/>
      <c r="C2" s="1"/>
    </row>
    <row r="3" spans="1:3" x14ac:dyDescent="0.25">
      <c r="A3" s="1"/>
      <c r="B3" s="1"/>
      <c r="C3" s="1"/>
    </row>
    <row r="4" spans="1:3" x14ac:dyDescent="0.25">
      <c r="A4" s="137" t="s">
        <v>192</v>
      </c>
      <c r="B4" s="137" t="s">
        <v>193</v>
      </c>
      <c r="C4" s="138" t="s">
        <v>194</v>
      </c>
    </row>
    <row r="5" spans="1:3" x14ac:dyDescent="0.25">
      <c r="A5" s="139">
        <v>0</v>
      </c>
      <c r="B5" s="140">
        <v>42826</v>
      </c>
      <c r="C5" s="141" t="s">
        <v>195</v>
      </c>
    </row>
    <row r="6" spans="1:3" x14ac:dyDescent="0.25">
      <c r="A6" s="141"/>
      <c r="B6" s="141"/>
      <c r="C6" s="141"/>
    </row>
    <row r="7" spans="1:3" x14ac:dyDescent="0.25">
      <c r="A7" s="142"/>
      <c r="B7" s="142"/>
      <c r="C7" s="142"/>
    </row>
    <row r="14" spans="1:3" x14ac:dyDescent="0.25">
      <c r="B14" s="1"/>
    </row>
  </sheetData>
  <sheetProtection password="E156"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4"/>
  <sheetViews>
    <sheetView tabSelected="1" workbookViewId="0">
      <selection activeCell="C39" sqref="C39"/>
    </sheetView>
  </sheetViews>
  <sheetFormatPr defaultColWidth="9.140625" defaultRowHeight="15" x14ac:dyDescent="0.2"/>
  <cols>
    <col min="1" max="1" width="10.42578125" style="2" customWidth="1"/>
    <col min="2" max="2" width="2.7109375" style="4" customWidth="1"/>
    <col min="3" max="3" width="68.7109375" style="3" customWidth="1"/>
    <col min="4" max="4" width="6.140625" style="1" customWidth="1"/>
    <col min="5" max="5" width="7.42578125" style="2" customWidth="1"/>
    <col min="6" max="6" width="2.7109375" style="4" customWidth="1"/>
    <col min="7" max="7" width="82.7109375" style="3" customWidth="1"/>
    <col min="8" max="16384" width="9.140625" style="1"/>
  </cols>
  <sheetData>
    <row r="1" spans="1:7" x14ac:dyDescent="0.25">
      <c r="A1" s="6" t="s">
        <v>191</v>
      </c>
    </row>
    <row r="3" spans="1:7" x14ac:dyDescent="0.25">
      <c r="A3" s="143" t="s">
        <v>13</v>
      </c>
      <c r="B3" s="144"/>
      <c r="C3" s="144"/>
      <c r="D3" s="144"/>
      <c r="E3" s="144"/>
      <c r="F3" s="144"/>
      <c r="G3" s="144"/>
    </row>
    <row r="4" spans="1:7" ht="15.75" thickBot="1" x14ac:dyDescent="0.3">
      <c r="A4" s="145" t="s">
        <v>0</v>
      </c>
      <c r="B4" s="146"/>
      <c r="C4" s="146"/>
      <c r="D4" s="146"/>
      <c r="E4" s="146"/>
      <c r="F4" s="146"/>
      <c r="G4" s="146"/>
    </row>
    <row r="5" spans="1:7" ht="15.75" x14ac:dyDescent="0.2">
      <c r="A5" s="132" t="s">
        <v>43</v>
      </c>
      <c r="B5" s="125" t="s">
        <v>1</v>
      </c>
      <c r="C5" s="129" t="s">
        <v>57</v>
      </c>
      <c r="D5" s="130"/>
      <c r="E5" s="132" t="s">
        <v>110</v>
      </c>
      <c r="F5" s="125" t="s">
        <v>1</v>
      </c>
      <c r="G5" s="129" t="s">
        <v>97</v>
      </c>
    </row>
    <row r="6" spans="1:7" ht="14.25" x14ac:dyDescent="0.2">
      <c r="A6" s="132" t="s">
        <v>14</v>
      </c>
      <c r="B6" s="125" t="s">
        <v>1</v>
      </c>
      <c r="C6" s="129" t="s">
        <v>58</v>
      </c>
      <c r="D6" s="130"/>
      <c r="E6" s="132" t="s">
        <v>45</v>
      </c>
      <c r="F6" s="125" t="s">
        <v>1</v>
      </c>
      <c r="G6" s="129" t="s">
        <v>177</v>
      </c>
    </row>
    <row r="7" spans="1:7" ht="14.25" x14ac:dyDescent="0.2">
      <c r="A7" s="132" t="s">
        <v>15</v>
      </c>
      <c r="B7" s="125" t="s">
        <v>1</v>
      </c>
      <c r="C7" s="129" t="s">
        <v>59</v>
      </c>
      <c r="D7" s="130"/>
      <c r="E7" s="132" t="s">
        <v>11</v>
      </c>
      <c r="F7" s="125" t="s">
        <v>1</v>
      </c>
      <c r="G7" s="129" t="s">
        <v>12</v>
      </c>
    </row>
    <row r="8" spans="1:7" x14ac:dyDescent="0.2">
      <c r="A8" s="132" t="s">
        <v>16</v>
      </c>
      <c r="B8" s="125" t="s">
        <v>1</v>
      </c>
      <c r="C8" s="129" t="s">
        <v>60</v>
      </c>
      <c r="D8" s="130"/>
    </row>
    <row r="9" spans="1:7" x14ac:dyDescent="0.2">
      <c r="A9" s="132" t="s">
        <v>3</v>
      </c>
      <c r="B9" s="125" t="s">
        <v>1</v>
      </c>
      <c r="C9" s="129" t="s">
        <v>61</v>
      </c>
      <c r="D9" s="130"/>
      <c r="E9" s="126" t="s">
        <v>46</v>
      </c>
    </row>
    <row r="10" spans="1:7" ht="12.75" x14ac:dyDescent="0.2">
      <c r="A10" s="132" t="s">
        <v>17</v>
      </c>
      <c r="B10" s="125" t="s">
        <v>1</v>
      </c>
      <c r="C10" s="129" t="s">
        <v>62</v>
      </c>
      <c r="D10" s="130"/>
      <c r="E10" s="134" t="s">
        <v>47</v>
      </c>
      <c r="F10" s="127" t="s">
        <v>1</v>
      </c>
      <c r="G10" s="131" t="s">
        <v>98</v>
      </c>
    </row>
    <row r="11" spans="1:7" ht="12.75" x14ac:dyDescent="0.2">
      <c r="A11" s="132" t="s">
        <v>18</v>
      </c>
      <c r="B11" s="125" t="s">
        <v>1</v>
      </c>
      <c r="C11" s="129" t="s">
        <v>63</v>
      </c>
      <c r="D11" s="130"/>
      <c r="E11" s="134" t="s">
        <v>48</v>
      </c>
      <c r="F11" s="127" t="s">
        <v>1</v>
      </c>
      <c r="G11" s="131" t="s">
        <v>99</v>
      </c>
    </row>
    <row r="12" spans="1:7" ht="12.75" x14ac:dyDescent="0.2">
      <c r="A12" s="132" t="s">
        <v>2</v>
      </c>
      <c r="B12" s="125" t="s">
        <v>1</v>
      </c>
      <c r="C12" s="129" t="s">
        <v>64</v>
      </c>
      <c r="D12" s="130"/>
      <c r="E12" s="134" t="s">
        <v>49</v>
      </c>
      <c r="F12" s="127" t="s">
        <v>1</v>
      </c>
      <c r="G12" s="131" t="s">
        <v>100</v>
      </c>
    </row>
    <row r="13" spans="1:7" ht="14.25" x14ac:dyDescent="0.2">
      <c r="A13" s="132" t="s">
        <v>19</v>
      </c>
      <c r="B13" s="125" t="s">
        <v>1</v>
      </c>
      <c r="C13" s="129" t="s">
        <v>65</v>
      </c>
      <c r="D13" s="130"/>
      <c r="E13" s="134" t="s">
        <v>50</v>
      </c>
      <c r="F13" s="127" t="s">
        <v>1</v>
      </c>
      <c r="G13" s="131" t="s">
        <v>101</v>
      </c>
    </row>
    <row r="14" spans="1:7" ht="14.25" x14ac:dyDescent="0.2">
      <c r="A14" s="132" t="s">
        <v>20</v>
      </c>
      <c r="B14" s="125" t="s">
        <v>1</v>
      </c>
      <c r="C14" s="129" t="s">
        <v>66</v>
      </c>
      <c r="D14" s="130"/>
      <c r="E14" s="134" t="s">
        <v>51</v>
      </c>
      <c r="F14" s="127" t="s">
        <v>1</v>
      </c>
      <c r="G14" s="131" t="s">
        <v>102</v>
      </c>
    </row>
    <row r="15" spans="1:7" x14ac:dyDescent="0.2">
      <c r="A15" s="132" t="s">
        <v>21</v>
      </c>
      <c r="B15" s="125" t="s">
        <v>1</v>
      </c>
      <c r="C15" s="129" t="s">
        <v>67</v>
      </c>
      <c r="D15" s="130"/>
    </row>
    <row r="16" spans="1:7" ht="15" customHeight="1" x14ac:dyDescent="0.2">
      <c r="A16" s="132" t="s">
        <v>4</v>
      </c>
      <c r="B16" s="125" t="s">
        <v>1</v>
      </c>
      <c r="C16" s="129" t="s">
        <v>68</v>
      </c>
      <c r="D16" s="130"/>
      <c r="E16" s="132" t="s">
        <v>52</v>
      </c>
      <c r="F16" s="125" t="s">
        <v>1</v>
      </c>
      <c r="G16" s="148" t="s">
        <v>178</v>
      </c>
    </row>
    <row r="17" spans="1:7" x14ac:dyDescent="0.2">
      <c r="A17" s="132" t="s">
        <v>5</v>
      </c>
      <c r="B17" s="125" t="s">
        <v>1</v>
      </c>
      <c r="C17" s="129" t="s">
        <v>69</v>
      </c>
      <c r="D17" s="130"/>
      <c r="E17" s="135"/>
      <c r="G17" s="148"/>
    </row>
    <row r="18" spans="1:7" x14ac:dyDescent="0.2">
      <c r="A18" s="132" t="s">
        <v>22</v>
      </c>
      <c r="B18" s="125" t="s">
        <v>1</v>
      </c>
      <c r="C18" s="129" t="s">
        <v>70</v>
      </c>
      <c r="D18" s="130"/>
      <c r="E18" s="135"/>
      <c r="G18" s="148"/>
    </row>
    <row r="19" spans="1:7" x14ac:dyDescent="0.2">
      <c r="A19" s="132" t="s">
        <v>6</v>
      </c>
      <c r="B19" s="125" t="s">
        <v>1</v>
      </c>
      <c r="C19" s="129" t="s">
        <v>71</v>
      </c>
      <c r="D19" s="130"/>
      <c r="E19" s="135"/>
      <c r="G19" s="148"/>
    </row>
    <row r="20" spans="1:7" ht="15" customHeight="1" x14ac:dyDescent="0.2">
      <c r="A20" s="132" t="s">
        <v>23</v>
      </c>
      <c r="B20" s="125" t="s">
        <v>1</v>
      </c>
      <c r="C20" s="129" t="s">
        <v>72</v>
      </c>
      <c r="D20" s="130"/>
      <c r="E20" s="132" t="s">
        <v>53</v>
      </c>
      <c r="F20" s="125" t="s">
        <v>1</v>
      </c>
      <c r="G20" s="148" t="s">
        <v>103</v>
      </c>
    </row>
    <row r="21" spans="1:7" x14ac:dyDescent="0.2">
      <c r="A21" s="132" t="s">
        <v>24</v>
      </c>
      <c r="B21" s="125" t="s">
        <v>1</v>
      </c>
      <c r="C21" s="129" t="s">
        <v>73</v>
      </c>
      <c r="D21" s="130"/>
      <c r="E21" s="135"/>
      <c r="G21" s="148"/>
    </row>
    <row r="22" spans="1:7" x14ac:dyDescent="0.2">
      <c r="A22" s="132" t="s">
        <v>25</v>
      </c>
      <c r="B22" s="125" t="s">
        <v>1</v>
      </c>
      <c r="C22" s="129" t="s">
        <v>74</v>
      </c>
      <c r="D22" s="130"/>
      <c r="E22" s="135"/>
      <c r="G22" s="148"/>
    </row>
    <row r="23" spans="1:7" ht="12.75" x14ac:dyDescent="0.2">
      <c r="A23" s="132" t="s">
        <v>7</v>
      </c>
      <c r="B23" s="125" t="s">
        <v>1</v>
      </c>
      <c r="C23" s="129" t="s">
        <v>75</v>
      </c>
      <c r="D23" s="130"/>
      <c r="E23" s="136"/>
      <c r="F23" s="128"/>
      <c r="G23" s="148"/>
    </row>
    <row r="24" spans="1:7" ht="15" customHeight="1" x14ac:dyDescent="0.2">
      <c r="A24" s="132" t="s">
        <v>26</v>
      </c>
      <c r="B24" s="125" t="s">
        <v>1</v>
      </c>
      <c r="C24" s="129" t="s">
        <v>76</v>
      </c>
      <c r="D24" s="130"/>
      <c r="E24" s="132" t="s">
        <v>54</v>
      </c>
      <c r="F24" s="125" t="s">
        <v>1</v>
      </c>
      <c r="G24" s="148" t="s">
        <v>179</v>
      </c>
    </row>
    <row r="25" spans="1:7" ht="14.25" x14ac:dyDescent="0.2">
      <c r="A25" s="132" t="s">
        <v>27</v>
      </c>
      <c r="B25" s="125" t="s">
        <v>1</v>
      </c>
      <c r="C25" s="129" t="s">
        <v>77</v>
      </c>
      <c r="D25" s="130"/>
      <c r="E25" s="136"/>
      <c r="F25" s="133"/>
      <c r="G25" s="148"/>
    </row>
    <row r="26" spans="1:7" ht="14.25" x14ac:dyDescent="0.2">
      <c r="A26" s="132" t="s">
        <v>28</v>
      </c>
      <c r="B26" s="125" t="s">
        <v>1</v>
      </c>
      <c r="C26" s="129" t="s">
        <v>78</v>
      </c>
      <c r="D26" s="130"/>
      <c r="E26" s="136"/>
      <c r="F26" s="133"/>
      <c r="G26" s="148"/>
    </row>
    <row r="27" spans="1:7" ht="12.75" x14ac:dyDescent="0.2">
      <c r="A27" s="132" t="s">
        <v>10</v>
      </c>
      <c r="B27" s="125" t="s">
        <v>1</v>
      </c>
      <c r="C27" s="129" t="s">
        <v>79</v>
      </c>
      <c r="D27" s="130"/>
      <c r="E27" s="136"/>
      <c r="F27" s="133"/>
      <c r="G27" s="148"/>
    </row>
    <row r="28" spans="1:7" ht="15.75" x14ac:dyDescent="0.2">
      <c r="A28" s="132" t="s">
        <v>29</v>
      </c>
      <c r="B28" s="125" t="s">
        <v>1</v>
      </c>
      <c r="C28" s="129" t="s">
        <v>80</v>
      </c>
      <c r="D28" s="130"/>
      <c r="E28" s="136"/>
      <c r="F28" s="133"/>
      <c r="G28" s="148"/>
    </row>
    <row r="29" spans="1:7" ht="15" customHeight="1" x14ac:dyDescent="0.2">
      <c r="A29" s="132" t="s">
        <v>30</v>
      </c>
      <c r="B29" s="125" t="s">
        <v>1</v>
      </c>
      <c r="C29" s="129" t="s">
        <v>82</v>
      </c>
      <c r="D29" s="130"/>
      <c r="E29" s="132" t="s">
        <v>55</v>
      </c>
      <c r="F29" s="125" t="s">
        <v>1</v>
      </c>
      <c r="G29" s="148" t="s">
        <v>104</v>
      </c>
    </row>
    <row r="30" spans="1:7" ht="15" customHeight="1" x14ac:dyDescent="0.2">
      <c r="A30" s="132" t="s">
        <v>31</v>
      </c>
      <c r="B30" s="125" t="s">
        <v>1</v>
      </c>
      <c r="C30" s="129" t="s">
        <v>81</v>
      </c>
      <c r="D30" s="130"/>
      <c r="E30" s="136"/>
      <c r="F30" s="1"/>
      <c r="G30" s="148"/>
    </row>
    <row r="31" spans="1:7" ht="12.75" x14ac:dyDescent="0.2">
      <c r="A31" s="132" t="s">
        <v>32</v>
      </c>
      <c r="B31" s="125" t="s">
        <v>1</v>
      </c>
      <c r="C31" s="129" t="s">
        <v>83</v>
      </c>
      <c r="D31" s="130"/>
      <c r="E31" s="1"/>
      <c r="F31" s="1"/>
      <c r="G31" s="148"/>
    </row>
    <row r="32" spans="1:7" ht="15" customHeight="1" x14ac:dyDescent="0.2">
      <c r="A32" s="132" t="s">
        <v>33</v>
      </c>
      <c r="B32" s="125" t="s">
        <v>1</v>
      </c>
      <c r="C32" s="129" t="s">
        <v>84</v>
      </c>
      <c r="E32" s="132" t="s">
        <v>56</v>
      </c>
      <c r="F32" s="125" t="s">
        <v>1</v>
      </c>
      <c r="G32" s="148" t="s">
        <v>105</v>
      </c>
    </row>
    <row r="33" spans="1:7" ht="14.25" x14ac:dyDescent="0.2">
      <c r="A33" s="132" t="s">
        <v>34</v>
      </c>
      <c r="B33" s="125" t="s">
        <v>85</v>
      </c>
      <c r="C33" s="129" t="s">
        <v>186</v>
      </c>
      <c r="E33" s="1"/>
      <c r="F33" s="1"/>
      <c r="G33" s="148"/>
    </row>
    <row r="34" spans="1:7" ht="14.25" x14ac:dyDescent="0.2">
      <c r="A34" s="132" t="s">
        <v>8</v>
      </c>
      <c r="B34" s="125" t="s">
        <v>1</v>
      </c>
      <c r="C34" s="129" t="s">
        <v>86</v>
      </c>
      <c r="F34" s="2"/>
    </row>
    <row r="35" spans="1:7" ht="14.25" x14ac:dyDescent="0.2">
      <c r="A35" s="132" t="s">
        <v>35</v>
      </c>
      <c r="B35" s="125" t="s">
        <v>1</v>
      </c>
      <c r="C35" s="129" t="s">
        <v>87</v>
      </c>
      <c r="F35" s="2"/>
    </row>
    <row r="36" spans="1:7" ht="14.25" x14ac:dyDescent="0.2">
      <c r="A36" s="132" t="s">
        <v>36</v>
      </c>
      <c r="B36" s="125" t="s">
        <v>1</v>
      </c>
      <c r="C36" s="129" t="s">
        <v>88</v>
      </c>
      <c r="E36" s="147"/>
      <c r="F36" s="147"/>
      <c r="G36" s="147"/>
    </row>
    <row r="37" spans="1:7" ht="14.25" x14ac:dyDescent="0.2">
      <c r="A37" s="132" t="s">
        <v>37</v>
      </c>
      <c r="B37" s="125" t="s">
        <v>1</v>
      </c>
      <c r="C37" s="129" t="s">
        <v>89</v>
      </c>
      <c r="E37" s="5"/>
      <c r="F37" s="2"/>
    </row>
    <row r="38" spans="1:7" ht="14.25" x14ac:dyDescent="0.2">
      <c r="A38" s="132" t="s">
        <v>38</v>
      </c>
      <c r="B38" s="125" t="s">
        <v>1</v>
      </c>
      <c r="C38" s="129" t="s">
        <v>90</v>
      </c>
      <c r="E38" s="5"/>
      <c r="F38" s="2"/>
    </row>
    <row r="39" spans="1:7" ht="14.25" x14ac:dyDescent="0.2">
      <c r="A39" s="132" t="s">
        <v>39</v>
      </c>
      <c r="B39" s="125" t="s">
        <v>1</v>
      </c>
      <c r="C39" s="129" t="s">
        <v>91</v>
      </c>
      <c r="E39" s="5"/>
      <c r="F39" s="2"/>
    </row>
    <row r="40" spans="1:7" ht="14.25" x14ac:dyDescent="0.2">
      <c r="A40" s="132" t="s">
        <v>40</v>
      </c>
      <c r="B40" s="125" t="s">
        <v>1</v>
      </c>
      <c r="C40" s="129" t="s">
        <v>92</v>
      </c>
      <c r="E40" s="5"/>
      <c r="F40" s="2"/>
    </row>
    <row r="41" spans="1:7" ht="14.25" x14ac:dyDescent="0.2">
      <c r="A41" s="132" t="s">
        <v>41</v>
      </c>
      <c r="B41" s="125" t="s">
        <v>1</v>
      </c>
      <c r="C41" s="129" t="s">
        <v>93</v>
      </c>
      <c r="E41" s="5"/>
      <c r="F41" s="2"/>
    </row>
    <row r="42" spans="1:7" ht="15.75" x14ac:dyDescent="0.2">
      <c r="A42" s="132" t="s">
        <v>9</v>
      </c>
      <c r="B42" s="125" t="s">
        <v>1</v>
      </c>
      <c r="C42" s="129" t="s">
        <v>94</v>
      </c>
    </row>
    <row r="43" spans="1:7" x14ac:dyDescent="0.2">
      <c r="A43" s="132" t="s">
        <v>42</v>
      </c>
      <c r="B43" s="125" t="s">
        <v>1</v>
      </c>
      <c r="C43" s="129" t="s">
        <v>95</v>
      </c>
    </row>
    <row r="44" spans="1:7" x14ac:dyDescent="0.2">
      <c r="A44" s="132" t="s">
        <v>44</v>
      </c>
      <c r="B44" s="125" t="s">
        <v>1</v>
      </c>
      <c r="C44" s="129" t="s">
        <v>96</v>
      </c>
    </row>
  </sheetData>
  <sheetProtection password="E156" sheet="1" objects="1" scenarios="1"/>
  <mergeCells count="8">
    <mergeCell ref="A3:G3"/>
    <mergeCell ref="A4:G4"/>
    <mergeCell ref="E36:G36"/>
    <mergeCell ref="G16:G19"/>
    <mergeCell ref="G20:G23"/>
    <mergeCell ref="G24:G28"/>
    <mergeCell ref="G29:G31"/>
    <mergeCell ref="G32:G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105"/>
  <sheetViews>
    <sheetView zoomScale="80" zoomScaleNormal="80" workbookViewId="0">
      <selection activeCell="V38" sqref="U38:V38"/>
    </sheetView>
  </sheetViews>
  <sheetFormatPr defaultColWidth="9.140625" defaultRowHeight="15" x14ac:dyDescent="0.25"/>
  <cols>
    <col min="1" max="1" width="26.140625" style="6" customWidth="1"/>
    <col min="2" max="2" width="12.85546875" style="7" bestFit="1" customWidth="1"/>
    <col min="3" max="3" width="9.140625" style="7"/>
    <col min="4" max="4" width="12.85546875" style="6" customWidth="1"/>
    <col min="5" max="6" width="9.140625" style="6"/>
    <col min="7" max="7" width="11.7109375" style="6" bestFit="1" customWidth="1"/>
    <col min="8" max="8" width="9.140625" style="6"/>
    <col min="9" max="9" width="8.7109375" style="6" customWidth="1"/>
    <col min="10" max="10" width="28.28515625" style="7" bestFit="1" customWidth="1"/>
    <col min="11" max="11" width="16.140625" style="7" customWidth="1"/>
    <col min="12" max="12" width="11.85546875" style="6" customWidth="1"/>
    <col min="13" max="14" width="9.140625" style="6"/>
    <col min="15" max="15" width="11.7109375" style="6" bestFit="1" customWidth="1"/>
    <col min="16" max="16384" width="9.140625" style="6"/>
  </cols>
  <sheetData>
    <row r="1" spans="1:17" x14ac:dyDescent="0.25">
      <c r="A1" s="6" t="s">
        <v>191</v>
      </c>
    </row>
    <row r="3" spans="1:17" ht="15" customHeight="1" x14ac:dyDescent="0.25">
      <c r="A3" s="171" t="s">
        <v>196</v>
      </c>
      <c r="B3" s="171"/>
      <c r="C3" s="171"/>
      <c r="D3" s="171"/>
      <c r="E3" s="171"/>
      <c r="F3" s="171"/>
      <c r="G3" s="70"/>
      <c r="H3" s="84"/>
      <c r="I3" s="20"/>
      <c r="J3" s="159" t="s">
        <v>196</v>
      </c>
      <c r="K3" s="159"/>
      <c r="L3" s="159"/>
      <c r="M3" s="159"/>
      <c r="N3" s="159"/>
      <c r="O3" s="159"/>
      <c r="P3" s="8"/>
      <c r="Q3" s="13"/>
    </row>
    <row r="4" spans="1:17" x14ac:dyDescent="0.25">
      <c r="A4" s="71"/>
      <c r="B4" s="72"/>
      <c r="C4" s="72"/>
      <c r="D4" s="71"/>
      <c r="E4" s="70"/>
      <c r="F4" s="70"/>
      <c r="G4" s="70"/>
      <c r="H4" s="84"/>
      <c r="I4" s="21"/>
      <c r="J4" s="64"/>
      <c r="K4" s="60"/>
      <c r="L4" s="60"/>
      <c r="M4" s="64"/>
      <c r="N4" s="8"/>
      <c r="O4" s="8"/>
      <c r="P4" s="8"/>
      <c r="Q4" s="13"/>
    </row>
    <row r="5" spans="1:17" x14ac:dyDescent="0.25">
      <c r="A5" s="71" t="s">
        <v>106</v>
      </c>
      <c r="B5" s="72"/>
      <c r="C5" s="72"/>
      <c r="D5" s="71"/>
      <c r="E5" s="70"/>
      <c r="F5" s="70"/>
      <c r="G5" s="70"/>
      <c r="H5" s="84"/>
      <c r="I5" s="21"/>
      <c r="J5" s="64" t="s">
        <v>106</v>
      </c>
      <c r="K5" s="60"/>
      <c r="L5" s="60"/>
      <c r="M5" s="64"/>
      <c r="N5" s="8"/>
      <c r="O5" s="8"/>
      <c r="P5" s="8"/>
      <c r="Q5" s="13"/>
    </row>
    <row r="6" spans="1:17" x14ac:dyDescent="0.25">
      <c r="A6" s="71"/>
      <c r="B6" s="72"/>
      <c r="C6" s="72"/>
      <c r="D6" s="71"/>
      <c r="E6" s="70"/>
      <c r="F6" s="70"/>
      <c r="G6" s="70"/>
      <c r="H6" s="84"/>
      <c r="I6" s="21"/>
      <c r="J6" s="64"/>
      <c r="K6" s="60"/>
      <c r="L6" s="60"/>
      <c r="M6" s="64"/>
      <c r="N6" s="8"/>
      <c r="O6" s="8"/>
      <c r="P6" s="8"/>
      <c r="Q6" s="13"/>
    </row>
    <row r="7" spans="1:17" x14ac:dyDescent="0.25">
      <c r="A7" s="73" t="s">
        <v>153</v>
      </c>
      <c r="B7" s="72" t="s">
        <v>1</v>
      </c>
      <c r="C7" s="72">
        <v>1000</v>
      </c>
      <c r="D7" s="71" t="s">
        <v>154</v>
      </c>
      <c r="E7" s="70"/>
      <c r="F7" s="70"/>
      <c r="G7" s="70"/>
      <c r="H7" s="84"/>
      <c r="I7" s="21"/>
      <c r="J7" s="50" t="s">
        <v>153</v>
      </c>
      <c r="K7" s="60" t="s">
        <v>1</v>
      </c>
      <c r="L7" s="69">
        <v>1000</v>
      </c>
      <c r="M7" s="64" t="s">
        <v>154</v>
      </c>
      <c r="N7" s="8"/>
      <c r="O7" s="8"/>
      <c r="P7" s="8"/>
      <c r="Q7" s="13"/>
    </row>
    <row r="8" spans="1:17" ht="16.5" x14ac:dyDescent="0.3">
      <c r="A8" s="73" t="s">
        <v>136</v>
      </c>
      <c r="B8" s="72" t="s">
        <v>1</v>
      </c>
      <c r="C8" s="96">
        <v>30.07</v>
      </c>
      <c r="D8" s="71" t="s">
        <v>170</v>
      </c>
      <c r="E8" s="70"/>
      <c r="F8" s="70"/>
      <c r="G8" s="70"/>
      <c r="H8" s="84"/>
      <c r="I8" s="21"/>
      <c r="J8" s="50" t="s">
        <v>136</v>
      </c>
      <c r="K8" s="60" t="s">
        <v>1</v>
      </c>
      <c r="L8" s="92">
        <v>30.07</v>
      </c>
      <c r="M8" s="64" t="s">
        <v>170</v>
      </c>
      <c r="N8" s="8"/>
      <c r="O8" s="8"/>
      <c r="P8" s="8"/>
      <c r="Q8" s="13"/>
    </row>
    <row r="9" spans="1:17" ht="16.5" x14ac:dyDescent="0.3">
      <c r="A9" s="73" t="s">
        <v>137</v>
      </c>
      <c r="B9" s="72" t="s">
        <v>1</v>
      </c>
      <c r="C9" s="96">
        <v>44.095999999999997</v>
      </c>
      <c r="D9" s="71" t="s">
        <v>170</v>
      </c>
      <c r="E9" s="70"/>
      <c r="F9" s="70"/>
      <c r="G9" s="70"/>
      <c r="H9" s="84"/>
      <c r="I9" s="21"/>
      <c r="J9" s="50" t="s">
        <v>137</v>
      </c>
      <c r="K9" s="60" t="s">
        <v>1</v>
      </c>
      <c r="L9" s="92">
        <v>44.095999999999997</v>
      </c>
      <c r="M9" s="64" t="s">
        <v>170</v>
      </c>
      <c r="N9" s="8"/>
      <c r="O9" s="8"/>
      <c r="P9" s="8"/>
      <c r="Q9" s="13"/>
    </row>
    <row r="10" spans="1:17" ht="16.5" x14ac:dyDescent="0.3">
      <c r="A10" s="73" t="s">
        <v>138</v>
      </c>
      <c r="B10" s="72" t="s">
        <v>1</v>
      </c>
      <c r="C10" s="96">
        <v>58.122999999999998</v>
      </c>
      <c r="D10" s="71" t="s">
        <v>170</v>
      </c>
      <c r="E10" s="70"/>
      <c r="F10" s="70"/>
      <c r="G10" s="70"/>
      <c r="H10" s="84"/>
      <c r="I10" s="21"/>
      <c r="J10" s="50" t="s">
        <v>138</v>
      </c>
      <c r="K10" s="60" t="s">
        <v>1</v>
      </c>
      <c r="L10" s="92">
        <v>58.122999999999998</v>
      </c>
      <c r="M10" s="64" t="s">
        <v>170</v>
      </c>
      <c r="N10" s="8"/>
      <c r="O10" s="8"/>
      <c r="P10" s="8"/>
      <c r="Q10" s="13"/>
    </row>
    <row r="11" spans="1:17" x14ac:dyDescent="0.25">
      <c r="A11" s="73" t="s">
        <v>181</v>
      </c>
      <c r="B11" s="72" t="s">
        <v>1</v>
      </c>
      <c r="C11" s="72">
        <v>0.03</v>
      </c>
      <c r="D11" s="71" t="s">
        <v>180</v>
      </c>
      <c r="E11" s="70"/>
      <c r="F11" s="70"/>
      <c r="G11" s="70"/>
      <c r="H11" s="84"/>
      <c r="I11" s="21"/>
      <c r="J11" s="50" t="s">
        <v>181</v>
      </c>
      <c r="K11" s="60" t="s">
        <v>1</v>
      </c>
      <c r="L11" s="69">
        <v>0.03</v>
      </c>
      <c r="M11" s="64" t="s">
        <v>180</v>
      </c>
      <c r="N11" s="8"/>
      <c r="O11" s="8"/>
      <c r="P11" s="8"/>
      <c r="Q11" s="13"/>
    </row>
    <row r="12" spans="1:17" x14ac:dyDescent="0.25">
      <c r="A12" s="73" t="s">
        <v>182</v>
      </c>
      <c r="B12" s="72" t="s">
        <v>1</v>
      </c>
      <c r="C12" s="72">
        <v>0.95</v>
      </c>
      <c r="D12" s="71" t="s">
        <v>180</v>
      </c>
      <c r="E12" s="70"/>
      <c r="F12" s="70"/>
      <c r="G12" s="70"/>
      <c r="H12" s="84"/>
      <c r="I12" s="21"/>
      <c r="J12" s="50" t="s">
        <v>182</v>
      </c>
      <c r="K12" s="60" t="s">
        <v>1</v>
      </c>
      <c r="L12" s="69">
        <v>0.95</v>
      </c>
      <c r="M12" s="64" t="s">
        <v>180</v>
      </c>
      <c r="N12" s="8"/>
      <c r="O12" s="8"/>
      <c r="P12" s="8"/>
      <c r="Q12" s="13"/>
    </row>
    <row r="13" spans="1:17" x14ac:dyDescent="0.25">
      <c r="A13" s="73" t="s">
        <v>183</v>
      </c>
      <c r="B13" s="72" t="s">
        <v>1</v>
      </c>
      <c r="C13" s="72">
        <v>0.02</v>
      </c>
      <c r="D13" s="71" t="s">
        <v>180</v>
      </c>
      <c r="E13" s="70"/>
      <c r="F13" s="70"/>
      <c r="G13" s="70"/>
      <c r="H13" s="84"/>
      <c r="I13" s="21"/>
      <c r="J13" s="50" t="s">
        <v>183</v>
      </c>
      <c r="K13" s="60" t="s">
        <v>1</v>
      </c>
      <c r="L13" s="69">
        <v>0.02</v>
      </c>
      <c r="M13" s="64" t="s">
        <v>180</v>
      </c>
      <c r="N13" s="8"/>
      <c r="O13" s="8"/>
      <c r="P13" s="8"/>
      <c r="Q13" s="13"/>
    </row>
    <row r="14" spans="1:17" x14ac:dyDescent="0.25">
      <c r="A14" s="71"/>
      <c r="B14" s="72"/>
      <c r="C14" s="72"/>
      <c r="D14" s="71"/>
      <c r="E14" s="70"/>
      <c r="F14" s="70"/>
      <c r="G14" s="70"/>
      <c r="H14" s="84"/>
      <c r="I14" s="21"/>
      <c r="J14" s="64"/>
      <c r="K14" s="60"/>
      <c r="L14" s="60"/>
      <c r="M14" s="64"/>
      <c r="N14" s="8"/>
      <c r="O14" s="8"/>
      <c r="P14" s="8"/>
      <c r="Q14" s="13"/>
    </row>
    <row r="15" spans="1:17" x14ac:dyDescent="0.25">
      <c r="A15" s="174" t="s">
        <v>188</v>
      </c>
      <c r="B15" s="174"/>
      <c r="C15" s="174"/>
      <c r="D15" s="174"/>
      <c r="E15" s="70"/>
      <c r="F15" s="70"/>
      <c r="G15" s="70"/>
      <c r="H15" s="84"/>
      <c r="I15" s="21"/>
      <c r="J15" s="160" t="s">
        <v>188</v>
      </c>
      <c r="K15" s="160"/>
      <c r="L15" s="160"/>
      <c r="M15" s="160"/>
      <c r="N15" s="8"/>
      <c r="O15" s="8"/>
      <c r="P15" s="8"/>
      <c r="Q15" s="13"/>
    </row>
    <row r="16" spans="1:17" x14ac:dyDescent="0.25">
      <c r="A16" s="71"/>
      <c r="B16" s="72" t="s">
        <v>1</v>
      </c>
      <c r="C16" s="72">
        <v>42</v>
      </c>
      <c r="D16" s="71" t="s">
        <v>107</v>
      </c>
      <c r="E16" s="70"/>
      <c r="F16" s="70"/>
      <c r="G16" s="70"/>
      <c r="H16" s="84"/>
      <c r="I16" s="21"/>
      <c r="J16" s="64"/>
      <c r="K16" s="60" t="s">
        <v>1</v>
      </c>
      <c r="L16" s="69">
        <v>42</v>
      </c>
      <c r="M16" s="64" t="s">
        <v>107</v>
      </c>
      <c r="N16" s="8"/>
      <c r="O16" s="8"/>
      <c r="P16" s="8"/>
      <c r="Q16" s="13"/>
    </row>
    <row r="17" spans="1:17" x14ac:dyDescent="0.25">
      <c r="A17" s="71"/>
      <c r="B17" s="72" t="s">
        <v>1</v>
      </c>
      <c r="C17" s="72">
        <v>114</v>
      </c>
      <c r="D17" s="71" t="s">
        <v>107</v>
      </c>
      <c r="E17" s="70"/>
      <c r="F17" s="70"/>
      <c r="G17" s="70"/>
      <c r="H17" s="84"/>
      <c r="I17" s="21"/>
      <c r="J17" s="64"/>
      <c r="K17" s="60" t="s">
        <v>1</v>
      </c>
      <c r="L17" s="69">
        <v>114</v>
      </c>
      <c r="M17" s="64" t="s">
        <v>107</v>
      </c>
      <c r="N17" s="8"/>
      <c r="O17" s="8"/>
      <c r="P17" s="8"/>
      <c r="Q17" s="13"/>
    </row>
    <row r="18" spans="1:17" x14ac:dyDescent="0.25">
      <c r="A18" s="71"/>
      <c r="B18" s="72" t="s">
        <v>1</v>
      </c>
      <c r="C18" s="72">
        <v>255</v>
      </c>
      <c r="D18" s="71" t="s">
        <v>107</v>
      </c>
      <c r="E18" s="70"/>
      <c r="F18" s="70"/>
      <c r="G18" s="70"/>
      <c r="H18" s="84"/>
      <c r="I18" s="21"/>
      <c r="J18" s="64"/>
      <c r="K18" s="60" t="s">
        <v>1</v>
      </c>
      <c r="L18" s="69">
        <v>255</v>
      </c>
      <c r="M18" s="64" t="s">
        <v>107</v>
      </c>
      <c r="N18" s="8"/>
      <c r="O18" s="8"/>
      <c r="P18" s="8"/>
      <c r="Q18" s="13"/>
    </row>
    <row r="19" spans="1:17" x14ac:dyDescent="0.25">
      <c r="A19" s="174" t="s">
        <v>189</v>
      </c>
      <c r="B19" s="174"/>
      <c r="C19" s="174"/>
      <c r="D19" s="174"/>
      <c r="E19" s="70"/>
      <c r="F19" s="70"/>
      <c r="G19" s="70"/>
      <c r="H19" s="84"/>
      <c r="I19" s="21"/>
      <c r="J19" s="160" t="s">
        <v>189</v>
      </c>
      <c r="K19" s="160"/>
      <c r="L19" s="160"/>
      <c r="M19" s="160"/>
      <c r="N19" s="8"/>
      <c r="O19" s="8"/>
      <c r="P19" s="8"/>
      <c r="Q19" s="13"/>
    </row>
    <row r="20" spans="1:17" x14ac:dyDescent="0.25">
      <c r="A20" s="71"/>
      <c r="B20" s="72" t="s">
        <v>1</v>
      </c>
      <c r="C20" s="72">
        <v>0</v>
      </c>
      <c r="D20" s="71" t="s">
        <v>111</v>
      </c>
      <c r="E20" s="70" t="s">
        <v>1</v>
      </c>
      <c r="F20" s="80">
        <f>C20+459.67</f>
        <v>459.67</v>
      </c>
      <c r="G20" s="97" t="s">
        <v>150</v>
      </c>
      <c r="H20" s="84"/>
      <c r="I20" s="21"/>
      <c r="J20" s="64"/>
      <c r="K20" s="60" t="s">
        <v>1</v>
      </c>
      <c r="L20" s="69">
        <v>0</v>
      </c>
      <c r="M20" s="64" t="s">
        <v>111</v>
      </c>
      <c r="N20" s="8" t="s">
        <v>1</v>
      </c>
      <c r="O20" s="58">
        <f>L20+459.67</f>
        <v>459.67</v>
      </c>
      <c r="P20" s="28" t="s">
        <v>150</v>
      </c>
      <c r="Q20" s="13"/>
    </row>
    <row r="21" spans="1:17" x14ac:dyDescent="0.25">
      <c r="A21" s="71"/>
      <c r="B21" s="72" t="s">
        <v>1</v>
      </c>
      <c r="C21" s="72">
        <v>60</v>
      </c>
      <c r="D21" s="71" t="s">
        <v>111</v>
      </c>
      <c r="E21" s="70" t="s">
        <v>1</v>
      </c>
      <c r="F21" s="80">
        <f>C21+459.67</f>
        <v>519.67000000000007</v>
      </c>
      <c r="G21" s="97" t="s">
        <v>150</v>
      </c>
      <c r="H21" s="84"/>
      <c r="I21" s="21"/>
      <c r="J21" s="64"/>
      <c r="K21" s="60" t="s">
        <v>1</v>
      </c>
      <c r="L21" s="69">
        <v>60</v>
      </c>
      <c r="M21" s="64" t="s">
        <v>111</v>
      </c>
      <c r="N21" s="8" t="s">
        <v>1</v>
      </c>
      <c r="O21" s="58">
        <f>L21+459.67</f>
        <v>519.67000000000007</v>
      </c>
      <c r="P21" s="28" t="s">
        <v>150</v>
      </c>
      <c r="Q21" s="13"/>
    </row>
    <row r="22" spans="1:17" x14ac:dyDescent="0.25">
      <c r="A22" s="71"/>
      <c r="B22" s="72" t="s">
        <v>1</v>
      </c>
      <c r="C22" s="72">
        <v>120</v>
      </c>
      <c r="D22" s="71" t="s">
        <v>111</v>
      </c>
      <c r="E22" s="70" t="s">
        <v>1</v>
      </c>
      <c r="F22" s="80">
        <f>C22+459.67</f>
        <v>579.67000000000007</v>
      </c>
      <c r="G22" s="97" t="s">
        <v>150</v>
      </c>
      <c r="H22" s="84"/>
      <c r="I22" s="21"/>
      <c r="J22" s="64"/>
      <c r="K22" s="60" t="s">
        <v>1</v>
      </c>
      <c r="L22" s="69">
        <v>120</v>
      </c>
      <c r="M22" s="64" t="s">
        <v>111</v>
      </c>
      <c r="N22" s="8" t="s">
        <v>1</v>
      </c>
      <c r="O22" s="58">
        <f>L22+459.67</f>
        <v>579.67000000000007</v>
      </c>
      <c r="P22" s="28" t="s">
        <v>150</v>
      </c>
      <c r="Q22" s="13"/>
    </row>
    <row r="23" spans="1:17" x14ac:dyDescent="0.25">
      <c r="A23" s="71"/>
      <c r="B23" s="72"/>
      <c r="C23" s="72"/>
      <c r="D23" s="71"/>
      <c r="E23" s="70"/>
      <c r="F23" s="70"/>
      <c r="G23" s="70"/>
      <c r="H23" s="84"/>
      <c r="I23" s="21"/>
      <c r="J23" s="64"/>
      <c r="K23" s="60"/>
      <c r="L23" s="60"/>
      <c r="M23" s="64"/>
      <c r="N23" s="8"/>
      <c r="O23" s="8"/>
      <c r="P23" s="8"/>
      <c r="Q23" s="13"/>
    </row>
    <row r="24" spans="1:17" x14ac:dyDescent="0.25">
      <c r="A24" s="174" t="s">
        <v>171</v>
      </c>
      <c r="B24" s="174"/>
      <c r="C24" s="174"/>
      <c r="D24" s="71"/>
      <c r="E24" s="70"/>
      <c r="F24" s="70"/>
      <c r="G24" s="70"/>
      <c r="H24" s="84"/>
      <c r="I24" s="21"/>
      <c r="J24" s="160" t="s">
        <v>171</v>
      </c>
      <c r="K24" s="160"/>
      <c r="L24" s="160"/>
      <c r="M24" s="64"/>
      <c r="N24" s="8"/>
      <c r="O24" s="8"/>
      <c r="P24" s="8"/>
      <c r="Q24" s="13"/>
    </row>
    <row r="25" spans="1:17" x14ac:dyDescent="0.25">
      <c r="A25" s="73" t="s">
        <v>128</v>
      </c>
      <c r="B25" s="72" t="s">
        <v>1</v>
      </c>
      <c r="C25" s="96">
        <v>89.924000000000007</v>
      </c>
      <c r="D25" s="71" t="s">
        <v>111</v>
      </c>
      <c r="E25" s="80"/>
      <c r="F25" s="70"/>
      <c r="G25" s="70"/>
      <c r="H25" s="84"/>
      <c r="I25" s="21"/>
      <c r="J25" s="50" t="s">
        <v>128</v>
      </c>
      <c r="K25" s="60" t="s">
        <v>1</v>
      </c>
      <c r="L25" s="92">
        <v>89.924000000000007</v>
      </c>
      <c r="M25" s="64" t="s">
        <v>111</v>
      </c>
      <c r="N25" s="58"/>
      <c r="O25" s="8"/>
      <c r="P25" s="8"/>
      <c r="Q25" s="13"/>
    </row>
    <row r="26" spans="1:17" x14ac:dyDescent="0.25">
      <c r="A26" s="73" t="s">
        <v>129</v>
      </c>
      <c r="B26" s="72" t="s">
        <v>1</v>
      </c>
      <c r="C26" s="96">
        <v>205.92</v>
      </c>
      <c r="D26" s="71" t="s">
        <v>111</v>
      </c>
      <c r="E26" s="80"/>
      <c r="F26" s="70"/>
      <c r="G26" s="70"/>
      <c r="H26" s="84"/>
      <c r="I26" s="21"/>
      <c r="J26" s="50" t="s">
        <v>129</v>
      </c>
      <c r="K26" s="60" t="s">
        <v>1</v>
      </c>
      <c r="L26" s="92">
        <v>205.92</v>
      </c>
      <c r="M26" s="64" t="s">
        <v>111</v>
      </c>
      <c r="N26" s="58"/>
      <c r="O26" s="8"/>
      <c r="P26" s="8"/>
      <c r="Q26" s="13"/>
    </row>
    <row r="27" spans="1:17" x14ac:dyDescent="0.25">
      <c r="A27" s="73" t="s">
        <v>130</v>
      </c>
      <c r="B27" s="72" t="s">
        <v>1</v>
      </c>
      <c r="C27" s="96">
        <v>274.41000000000003</v>
      </c>
      <c r="D27" s="71" t="s">
        <v>111</v>
      </c>
      <c r="E27" s="80"/>
      <c r="F27" s="70"/>
      <c r="G27" s="70"/>
      <c r="H27" s="84"/>
      <c r="I27" s="21"/>
      <c r="J27" s="50" t="s">
        <v>130</v>
      </c>
      <c r="K27" s="60" t="s">
        <v>1</v>
      </c>
      <c r="L27" s="92">
        <v>274.41000000000003</v>
      </c>
      <c r="M27" s="64" t="s">
        <v>111</v>
      </c>
      <c r="N27" s="58"/>
      <c r="O27" s="8"/>
      <c r="P27" s="8"/>
      <c r="Q27" s="13"/>
    </row>
    <row r="28" spans="1:17" x14ac:dyDescent="0.25">
      <c r="A28" s="71"/>
      <c r="B28" s="72"/>
      <c r="C28" s="72"/>
      <c r="D28" s="71"/>
      <c r="E28" s="70"/>
      <c r="F28" s="70"/>
      <c r="G28" s="70"/>
      <c r="H28" s="84"/>
      <c r="I28" s="21"/>
      <c r="J28" s="64"/>
      <c r="K28" s="60"/>
      <c r="L28" s="60"/>
      <c r="M28" s="64"/>
      <c r="N28" s="8"/>
      <c r="O28" s="8"/>
      <c r="P28" s="8"/>
      <c r="Q28" s="13"/>
    </row>
    <row r="29" spans="1:17" x14ac:dyDescent="0.25">
      <c r="A29" s="174" t="s">
        <v>172</v>
      </c>
      <c r="B29" s="174"/>
      <c r="C29" s="174"/>
      <c r="D29" s="71"/>
      <c r="E29" s="70"/>
      <c r="F29" s="70"/>
      <c r="G29" s="70"/>
      <c r="H29" s="84"/>
      <c r="I29" s="21"/>
      <c r="J29" s="160" t="s">
        <v>172</v>
      </c>
      <c r="K29" s="160"/>
      <c r="L29" s="160"/>
      <c r="M29" s="64"/>
      <c r="N29" s="8"/>
      <c r="O29" s="8"/>
      <c r="P29" s="8"/>
      <c r="Q29" s="13"/>
    </row>
    <row r="30" spans="1:17" x14ac:dyDescent="0.25">
      <c r="A30" s="73" t="s">
        <v>128</v>
      </c>
      <c r="B30" s="72" t="s">
        <v>1</v>
      </c>
      <c r="C30" s="96">
        <v>706.6</v>
      </c>
      <c r="D30" s="71" t="s">
        <v>107</v>
      </c>
      <c r="E30" s="70"/>
      <c r="F30" s="70"/>
      <c r="G30" s="70"/>
      <c r="H30" s="84"/>
      <c r="I30" s="21"/>
      <c r="J30" s="50" t="s">
        <v>128</v>
      </c>
      <c r="K30" s="60" t="s">
        <v>1</v>
      </c>
      <c r="L30" s="92">
        <v>706.6</v>
      </c>
      <c r="M30" s="64" t="s">
        <v>107</v>
      </c>
      <c r="N30" s="8"/>
      <c r="O30" s="8"/>
      <c r="P30" s="8"/>
      <c r="Q30" s="13"/>
    </row>
    <row r="31" spans="1:17" x14ac:dyDescent="0.25">
      <c r="A31" s="73" t="s">
        <v>129</v>
      </c>
      <c r="B31" s="72" t="s">
        <v>1</v>
      </c>
      <c r="C31" s="96">
        <v>615.5</v>
      </c>
      <c r="D31" s="71" t="s">
        <v>107</v>
      </c>
      <c r="E31" s="70"/>
      <c r="F31" s="70"/>
      <c r="G31" s="70"/>
      <c r="H31" s="84"/>
      <c r="I31" s="21"/>
      <c r="J31" s="50" t="s">
        <v>129</v>
      </c>
      <c r="K31" s="60" t="s">
        <v>1</v>
      </c>
      <c r="L31" s="92">
        <v>615.5</v>
      </c>
      <c r="M31" s="64" t="s">
        <v>107</v>
      </c>
      <c r="N31" s="8"/>
      <c r="O31" s="8"/>
      <c r="P31" s="8"/>
      <c r="Q31" s="13"/>
    </row>
    <row r="32" spans="1:17" x14ac:dyDescent="0.25">
      <c r="A32" s="73" t="s">
        <v>130</v>
      </c>
      <c r="B32" s="72" t="s">
        <v>1</v>
      </c>
      <c r="C32" s="96">
        <v>527.9</v>
      </c>
      <c r="D32" s="71" t="s">
        <v>107</v>
      </c>
      <c r="E32" s="70"/>
      <c r="F32" s="70"/>
      <c r="G32" s="70"/>
      <c r="H32" s="84"/>
      <c r="I32" s="21"/>
      <c r="J32" s="50" t="s">
        <v>130</v>
      </c>
      <c r="K32" s="60" t="s">
        <v>1</v>
      </c>
      <c r="L32" s="92">
        <v>527.9</v>
      </c>
      <c r="M32" s="64" t="s">
        <v>107</v>
      </c>
      <c r="N32" s="8"/>
      <c r="O32" s="8"/>
      <c r="P32" s="8"/>
      <c r="Q32" s="13"/>
    </row>
    <row r="33" spans="1:17" x14ac:dyDescent="0.25">
      <c r="A33" s="71"/>
      <c r="B33" s="72"/>
      <c r="C33" s="72"/>
      <c r="D33" s="71"/>
      <c r="E33" s="70"/>
      <c r="F33" s="70"/>
      <c r="G33" s="70"/>
      <c r="H33" s="84"/>
      <c r="I33" s="21"/>
      <c r="J33" s="64"/>
      <c r="K33" s="60"/>
      <c r="L33" s="60"/>
      <c r="M33" s="64"/>
      <c r="N33" s="8"/>
      <c r="O33" s="8"/>
      <c r="P33" s="8"/>
      <c r="Q33" s="13"/>
    </row>
    <row r="34" spans="1:17" x14ac:dyDescent="0.25">
      <c r="A34" s="174" t="s">
        <v>169</v>
      </c>
      <c r="B34" s="174"/>
      <c r="C34" s="72"/>
      <c r="D34" s="71"/>
      <c r="E34" s="70"/>
      <c r="F34" s="70"/>
      <c r="G34" s="70"/>
      <c r="H34" s="84"/>
      <c r="I34" s="21"/>
      <c r="J34" s="160" t="s">
        <v>169</v>
      </c>
      <c r="K34" s="160"/>
      <c r="L34" s="60"/>
      <c r="M34" s="64"/>
      <c r="N34" s="8"/>
      <c r="O34" s="8"/>
      <c r="P34" s="8"/>
      <c r="Q34" s="13"/>
    </row>
    <row r="35" spans="1:17" x14ac:dyDescent="0.25">
      <c r="A35" s="71"/>
      <c r="B35" s="72"/>
      <c r="C35" s="72"/>
      <c r="D35" s="71"/>
      <c r="E35" s="70"/>
      <c r="F35" s="70"/>
      <c r="G35" s="70"/>
      <c r="H35" s="84"/>
      <c r="I35" s="21"/>
      <c r="J35" s="64"/>
      <c r="K35" s="60"/>
      <c r="L35" s="60"/>
      <c r="M35" s="64"/>
      <c r="N35" s="8"/>
      <c r="O35" s="8"/>
      <c r="P35" s="8"/>
      <c r="Q35" s="13"/>
    </row>
    <row r="36" spans="1:17" x14ac:dyDescent="0.25">
      <c r="A36" s="73" t="s">
        <v>5</v>
      </c>
      <c r="B36" s="72" t="s">
        <v>1</v>
      </c>
      <c r="C36" s="72" t="s">
        <v>187</v>
      </c>
      <c r="D36" s="71"/>
      <c r="E36" s="70"/>
      <c r="F36" s="70"/>
      <c r="G36" s="70"/>
      <c r="H36" s="84"/>
      <c r="I36" s="21"/>
      <c r="J36" s="50" t="s">
        <v>5</v>
      </c>
      <c r="K36" s="60" t="s">
        <v>1</v>
      </c>
      <c r="L36" s="60" t="s">
        <v>187</v>
      </c>
      <c r="M36" s="64"/>
      <c r="N36" s="8"/>
      <c r="O36" s="8"/>
      <c r="P36" s="8"/>
      <c r="Q36" s="13"/>
    </row>
    <row r="37" spans="1:17" x14ac:dyDescent="0.25">
      <c r="A37" s="71"/>
      <c r="B37" s="72"/>
      <c r="C37" s="79"/>
      <c r="D37" s="71"/>
      <c r="E37" s="70"/>
      <c r="F37" s="70"/>
      <c r="G37" s="70"/>
      <c r="H37" s="84"/>
      <c r="I37" s="21"/>
      <c r="J37" s="64"/>
      <c r="K37" s="60"/>
      <c r="L37" s="12"/>
      <c r="M37" s="64"/>
      <c r="N37" s="8"/>
      <c r="O37" s="8"/>
      <c r="P37" s="8"/>
      <c r="Q37" s="13"/>
    </row>
    <row r="38" spans="1:17" x14ac:dyDescent="0.25">
      <c r="A38" s="71" t="s">
        <v>108</v>
      </c>
      <c r="B38" s="72"/>
      <c r="C38" s="72"/>
      <c r="D38" s="71"/>
      <c r="E38" s="70"/>
      <c r="F38" s="70"/>
      <c r="G38" s="70"/>
      <c r="H38" s="84"/>
      <c r="I38" s="21"/>
      <c r="J38" s="64" t="s">
        <v>108</v>
      </c>
      <c r="K38" s="60"/>
      <c r="L38" s="60"/>
      <c r="M38" s="64"/>
      <c r="N38" s="8"/>
      <c r="O38" s="8"/>
      <c r="P38" s="8"/>
      <c r="Q38" s="13"/>
    </row>
    <row r="39" spans="1:17" x14ac:dyDescent="0.25">
      <c r="A39" s="71"/>
      <c r="B39" s="72"/>
      <c r="C39" s="72"/>
      <c r="D39" s="71"/>
      <c r="E39" s="70"/>
      <c r="F39" s="70"/>
      <c r="G39" s="70"/>
      <c r="H39" s="84"/>
      <c r="I39" s="21"/>
      <c r="J39" s="64"/>
      <c r="K39" s="60"/>
      <c r="L39" s="60"/>
      <c r="M39" s="64"/>
      <c r="N39" s="8"/>
      <c r="O39" s="8"/>
      <c r="P39" s="8"/>
      <c r="Q39" s="13"/>
    </row>
    <row r="40" spans="1:17" x14ac:dyDescent="0.25">
      <c r="A40" s="73" t="s">
        <v>123</v>
      </c>
      <c r="B40" s="72" t="s">
        <v>1</v>
      </c>
      <c r="C40" s="72" t="s">
        <v>124</v>
      </c>
      <c r="D40" s="71"/>
      <c r="E40" s="71"/>
      <c r="F40" s="71"/>
      <c r="G40" s="71"/>
      <c r="H40" s="71"/>
      <c r="I40" s="21"/>
      <c r="J40" s="50" t="s">
        <v>123</v>
      </c>
      <c r="K40" s="60" t="s">
        <v>1</v>
      </c>
      <c r="L40" s="60" t="s">
        <v>124</v>
      </c>
      <c r="M40" s="64"/>
      <c r="N40" s="64"/>
      <c r="O40" s="64"/>
      <c r="P40" s="64"/>
      <c r="Q40" s="64"/>
    </row>
    <row r="41" spans="1:17" x14ac:dyDescent="0.25">
      <c r="A41" s="77"/>
      <c r="B41" s="98"/>
      <c r="C41" s="98"/>
      <c r="D41" s="98"/>
      <c r="E41" s="70"/>
      <c r="F41" s="70"/>
      <c r="G41" s="70"/>
      <c r="H41" s="71"/>
      <c r="I41" s="26"/>
      <c r="J41" s="10"/>
      <c r="K41" s="29"/>
      <c r="L41" s="29"/>
      <c r="M41" s="29"/>
      <c r="N41" s="8"/>
      <c r="O41" s="8"/>
      <c r="P41" s="8"/>
      <c r="Q41" s="64"/>
    </row>
    <row r="42" spans="1:17" x14ac:dyDescent="0.25">
      <c r="A42" s="175" t="s">
        <v>140</v>
      </c>
      <c r="B42" s="175"/>
      <c r="C42" s="175"/>
      <c r="D42" s="98"/>
      <c r="E42" s="70"/>
      <c r="F42" s="70"/>
      <c r="G42" s="70"/>
      <c r="H42" s="71"/>
      <c r="I42" s="26"/>
      <c r="J42" s="161" t="s">
        <v>140</v>
      </c>
      <c r="K42" s="161"/>
      <c r="L42" s="161"/>
      <c r="M42" s="29"/>
      <c r="N42" s="8"/>
      <c r="O42" s="8"/>
      <c r="P42" s="8"/>
      <c r="Q42" s="64"/>
    </row>
    <row r="43" spans="1:17" x14ac:dyDescent="0.25">
      <c r="A43" s="77"/>
      <c r="B43" s="98"/>
      <c r="C43" s="98"/>
      <c r="D43" s="98"/>
      <c r="E43" s="70"/>
      <c r="F43" s="70"/>
      <c r="G43" s="70"/>
      <c r="H43" s="71"/>
      <c r="I43" s="26"/>
      <c r="J43" s="10"/>
      <c r="K43" s="29"/>
      <c r="L43" s="29"/>
      <c r="M43" s="29"/>
      <c r="N43" s="8"/>
      <c r="O43" s="8"/>
      <c r="P43" s="8"/>
      <c r="Q43" s="64"/>
    </row>
    <row r="44" spans="1:17" ht="16.5" x14ac:dyDescent="0.25">
      <c r="A44" s="75" t="s">
        <v>141</v>
      </c>
      <c r="B44" s="76" t="s">
        <v>1</v>
      </c>
      <c r="C44" s="77" t="s">
        <v>148</v>
      </c>
      <c r="D44" s="77"/>
      <c r="E44" s="70"/>
      <c r="F44" s="70"/>
      <c r="G44" s="70"/>
      <c r="H44" s="71"/>
      <c r="I44" s="26"/>
      <c r="J44" s="51" t="s">
        <v>141</v>
      </c>
      <c r="K44" s="11" t="s">
        <v>1</v>
      </c>
      <c r="L44" s="10" t="s">
        <v>148</v>
      </c>
      <c r="M44" s="10"/>
      <c r="N44" s="8"/>
      <c r="O44" s="8"/>
      <c r="P44" s="8"/>
      <c r="Q44" s="64"/>
    </row>
    <row r="45" spans="1:17" x14ac:dyDescent="0.25">
      <c r="A45" s="77"/>
      <c r="B45" s="76"/>
      <c r="C45" s="77"/>
      <c r="D45" s="77"/>
      <c r="E45" s="70"/>
      <c r="F45" s="70"/>
      <c r="G45" s="70"/>
      <c r="H45" s="71"/>
      <c r="I45" s="26"/>
      <c r="J45" s="10"/>
      <c r="K45" s="11"/>
      <c r="L45" s="10"/>
      <c r="M45" s="10"/>
      <c r="N45" s="8"/>
      <c r="O45" s="8"/>
      <c r="P45" s="8"/>
      <c r="Q45" s="64"/>
    </row>
    <row r="46" spans="1:17" x14ac:dyDescent="0.25">
      <c r="A46" s="175" t="s">
        <v>142</v>
      </c>
      <c r="B46" s="175"/>
      <c r="C46" s="175"/>
      <c r="D46" s="77"/>
      <c r="E46" s="70"/>
      <c r="F46" s="70"/>
      <c r="G46" s="70"/>
      <c r="H46" s="71"/>
      <c r="I46" s="26"/>
      <c r="J46" s="161" t="s">
        <v>142</v>
      </c>
      <c r="K46" s="161"/>
      <c r="L46" s="161"/>
      <c r="M46" s="10"/>
      <c r="N46" s="8"/>
      <c r="O46" s="8"/>
      <c r="P46" s="8"/>
      <c r="Q46" s="64"/>
    </row>
    <row r="47" spans="1:17" x14ac:dyDescent="0.25">
      <c r="A47" s="77"/>
      <c r="B47" s="76"/>
      <c r="C47" s="77"/>
      <c r="D47" s="77"/>
      <c r="E47" s="70"/>
      <c r="F47" s="70"/>
      <c r="G47" s="70"/>
      <c r="H47" s="71"/>
      <c r="I47" s="26"/>
      <c r="J47" s="10"/>
      <c r="K47" s="11"/>
      <c r="L47" s="10"/>
      <c r="M47" s="10"/>
      <c r="N47" s="8"/>
      <c r="O47" s="8"/>
      <c r="P47" s="8"/>
      <c r="Q47" s="64"/>
    </row>
    <row r="48" spans="1:17" ht="16.5" x14ac:dyDescent="0.25">
      <c r="A48" s="75" t="s">
        <v>143</v>
      </c>
      <c r="B48" s="76" t="s">
        <v>1</v>
      </c>
      <c r="C48" s="77" t="s">
        <v>149</v>
      </c>
      <c r="D48" s="77"/>
      <c r="E48" s="70"/>
      <c r="F48" s="70"/>
      <c r="G48" s="70"/>
      <c r="H48" s="71"/>
      <c r="I48" s="26"/>
      <c r="J48" s="51" t="s">
        <v>143</v>
      </c>
      <c r="K48" s="11" t="s">
        <v>1</v>
      </c>
      <c r="L48" s="10" t="s">
        <v>149</v>
      </c>
      <c r="M48" s="10"/>
      <c r="N48" s="8"/>
      <c r="O48" s="8"/>
      <c r="P48" s="8"/>
      <c r="Q48" s="64"/>
    </row>
    <row r="49" spans="1:17" x14ac:dyDescent="0.25">
      <c r="A49" s="77"/>
      <c r="B49" s="76"/>
      <c r="C49" s="77"/>
      <c r="D49" s="77"/>
      <c r="E49" s="70"/>
      <c r="F49" s="70"/>
      <c r="G49" s="70"/>
      <c r="H49" s="71"/>
      <c r="I49" s="26"/>
      <c r="J49" s="10"/>
      <c r="K49" s="11"/>
      <c r="L49" s="10"/>
      <c r="M49" s="10"/>
      <c r="N49" s="8"/>
      <c r="O49" s="8"/>
      <c r="P49" s="8"/>
      <c r="Q49" s="64"/>
    </row>
    <row r="50" spans="1:17" x14ac:dyDescent="0.25">
      <c r="A50" s="175" t="s">
        <v>173</v>
      </c>
      <c r="B50" s="175"/>
      <c r="C50" s="175"/>
      <c r="D50" s="77"/>
      <c r="E50" s="70"/>
      <c r="F50" s="70"/>
      <c r="G50" s="70"/>
      <c r="H50" s="71"/>
      <c r="I50" s="26"/>
      <c r="J50" s="161" t="s">
        <v>173</v>
      </c>
      <c r="K50" s="161"/>
      <c r="L50" s="161"/>
      <c r="M50" s="10"/>
      <c r="N50" s="8"/>
      <c r="O50" s="8"/>
      <c r="P50" s="8"/>
      <c r="Q50" s="64"/>
    </row>
    <row r="51" spans="1:17" x14ac:dyDescent="0.25">
      <c r="A51" s="71"/>
      <c r="B51" s="72"/>
      <c r="C51" s="72"/>
      <c r="D51" s="71"/>
      <c r="E51" s="70"/>
      <c r="F51" s="70"/>
      <c r="G51" s="71"/>
      <c r="H51" s="84"/>
      <c r="I51" s="21"/>
      <c r="J51" s="64"/>
      <c r="K51" s="60"/>
      <c r="L51" s="60"/>
      <c r="M51" s="64"/>
      <c r="N51" s="8"/>
      <c r="O51" s="8"/>
      <c r="P51" s="64"/>
      <c r="Q51" s="13"/>
    </row>
    <row r="52" spans="1:17" ht="16.5" x14ac:dyDescent="0.3">
      <c r="A52" s="73" t="s">
        <v>132</v>
      </c>
      <c r="B52" s="72" t="s">
        <v>1</v>
      </c>
      <c r="C52" s="78" t="s">
        <v>133</v>
      </c>
      <c r="D52" s="71"/>
      <c r="E52" s="70"/>
      <c r="F52" s="70"/>
      <c r="G52" s="74"/>
      <c r="H52" s="84"/>
      <c r="I52" s="21"/>
      <c r="J52" s="50" t="s">
        <v>132</v>
      </c>
      <c r="K52" s="60" t="s">
        <v>1</v>
      </c>
      <c r="L52" s="59" t="s">
        <v>133</v>
      </c>
      <c r="M52" s="64"/>
      <c r="N52" s="8"/>
      <c r="O52" s="8"/>
      <c r="P52" s="9"/>
      <c r="Q52" s="13"/>
    </row>
    <row r="53" spans="1:17" x14ac:dyDescent="0.25">
      <c r="A53" s="71"/>
      <c r="B53" s="72"/>
      <c r="C53" s="78"/>
      <c r="D53" s="71"/>
      <c r="E53" s="70"/>
      <c r="F53" s="70"/>
      <c r="G53" s="74"/>
      <c r="H53" s="84"/>
      <c r="I53" s="21"/>
      <c r="J53" s="64"/>
      <c r="K53" s="60"/>
      <c r="L53" s="59"/>
      <c r="M53" s="64"/>
      <c r="N53" s="8"/>
      <c r="O53" s="8"/>
      <c r="P53" s="9"/>
      <c r="Q53" s="13"/>
    </row>
    <row r="54" spans="1:17" x14ac:dyDescent="0.25">
      <c r="A54" s="174" t="s">
        <v>174</v>
      </c>
      <c r="B54" s="174"/>
      <c r="C54" s="174"/>
      <c r="D54" s="174"/>
      <c r="E54" s="70"/>
      <c r="F54" s="70"/>
      <c r="G54" s="74"/>
      <c r="H54" s="84"/>
      <c r="I54" s="21"/>
      <c r="J54" s="160" t="s">
        <v>174</v>
      </c>
      <c r="K54" s="160"/>
      <c r="L54" s="160"/>
      <c r="M54" s="160"/>
      <c r="N54" s="8"/>
      <c r="O54" s="8"/>
      <c r="P54" s="9"/>
      <c r="Q54" s="13"/>
    </row>
    <row r="55" spans="1:17" x14ac:dyDescent="0.25">
      <c r="A55" s="71"/>
      <c r="B55" s="72"/>
      <c r="C55" s="72"/>
      <c r="D55" s="71"/>
      <c r="E55" s="70"/>
      <c r="F55" s="70"/>
      <c r="G55" s="71"/>
      <c r="H55" s="84"/>
      <c r="I55" s="21"/>
      <c r="J55" s="64"/>
      <c r="K55" s="60"/>
      <c r="L55" s="60"/>
      <c r="M55" s="64"/>
      <c r="N55" s="8"/>
      <c r="O55" s="8"/>
      <c r="P55" s="64"/>
      <c r="Q55" s="13"/>
    </row>
    <row r="56" spans="1:17" ht="16.5" x14ac:dyDescent="0.3">
      <c r="A56" s="73" t="s">
        <v>134</v>
      </c>
      <c r="B56" s="72" t="s">
        <v>1</v>
      </c>
      <c r="C56" s="72" t="s">
        <v>135</v>
      </c>
      <c r="D56" s="71"/>
      <c r="E56" s="70"/>
      <c r="F56" s="70"/>
      <c r="G56" s="71"/>
      <c r="H56" s="84"/>
      <c r="I56" s="21"/>
      <c r="J56" s="50" t="s">
        <v>134</v>
      </c>
      <c r="K56" s="60" t="s">
        <v>1</v>
      </c>
      <c r="L56" s="60" t="s">
        <v>135</v>
      </c>
      <c r="M56" s="64"/>
      <c r="N56" s="8"/>
      <c r="O56" s="8"/>
      <c r="P56" s="64"/>
      <c r="Q56" s="13"/>
    </row>
    <row r="57" spans="1:17" x14ac:dyDescent="0.25">
      <c r="A57" s="71"/>
      <c r="B57" s="72"/>
      <c r="C57" s="72"/>
      <c r="D57" s="71"/>
      <c r="E57" s="70"/>
      <c r="F57" s="70"/>
      <c r="G57" s="71"/>
      <c r="H57" s="84"/>
      <c r="I57" s="21"/>
      <c r="J57" s="64"/>
      <c r="K57" s="60"/>
      <c r="L57" s="60"/>
      <c r="M57" s="64"/>
      <c r="N57" s="8"/>
      <c r="O57" s="8"/>
      <c r="P57" s="64"/>
      <c r="Q57" s="13"/>
    </row>
    <row r="58" spans="1:17" x14ac:dyDescent="0.25">
      <c r="A58" s="172" t="s">
        <v>109</v>
      </c>
      <c r="B58" s="172"/>
      <c r="C58" s="172"/>
      <c r="D58" s="81"/>
      <c r="E58" s="81"/>
      <c r="F58" s="81"/>
      <c r="G58" s="71"/>
      <c r="H58" s="84"/>
      <c r="I58" s="23"/>
      <c r="J58" s="162" t="s">
        <v>109</v>
      </c>
      <c r="K58" s="162"/>
      <c r="L58" s="162"/>
      <c r="M58" s="63"/>
      <c r="N58" s="63"/>
      <c r="O58" s="63"/>
      <c r="P58" s="64"/>
      <c r="Q58" s="13"/>
    </row>
    <row r="59" spans="1:17" x14ac:dyDescent="0.25">
      <c r="A59" s="81"/>
      <c r="B59" s="82"/>
      <c r="C59" s="82"/>
      <c r="D59" s="81"/>
      <c r="E59" s="81"/>
      <c r="F59" s="81"/>
      <c r="G59" s="81"/>
      <c r="H59" s="84"/>
      <c r="I59" s="24"/>
      <c r="J59" s="63"/>
      <c r="K59" s="61"/>
      <c r="L59" s="61"/>
      <c r="M59" s="63"/>
      <c r="N59" s="63"/>
      <c r="O59" s="63"/>
      <c r="P59" s="63"/>
      <c r="Q59" s="13"/>
    </row>
    <row r="60" spans="1:17" x14ac:dyDescent="0.25">
      <c r="A60" s="173" t="s">
        <v>112</v>
      </c>
      <c r="B60" s="173"/>
      <c r="C60" s="85"/>
      <c r="D60" s="81"/>
      <c r="E60" s="82"/>
      <c r="F60" s="90"/>
      <c r="G60" s="84"/>
      <c r="H60" s="84"/>
      <c r="I60" s="24"/>
      <c r="J60" s="163" t="s">
        <v>112</v>
      </c>
      <c r="K60" s="163"/>
      <c r="L60" s="62"/>
      <c r="M60" s="63"/>
      <c r="N60" s="61"/>
      <c r="O60" s="68"/>
      <c r="P60" s="13"/>
      <c r="Q60" s="13"/>
    </row>
    <row r="61" spans="1:17" x14ac:dyDescent="0.25">
      <c r="A61" s="86"/>
      <c r="B61" s="99"/>
      <c r="C61" s="169" t="s">
        <v>115</v>
      </c>
      <c r="D61" s="169"/>
      <c r="E61" s="169"/>
      <c r="F61" s="90"/>
      <c r="G61" s="84"/>
      <c r="H61" s="84"/>
      <c r="I61" s="24"/>
      <c r="J61" s="65"/>
      <c r="K61" s="30"/>
      <c r="L61" s="154" t="s">
        <v>115</v>
      </c>
      <c r="M61" s="154"/>
      <c r="N61" s="154"/>
      <c r="O61" s="68"/>
      <c r="P61" s="13"/>
      <c r="Q61" s="13"/>
    </row>
    <row r="62" spans="1:17" ht="30" x14ac:dyDescent="0.25">
      <c r="A62" s="100" t="s">
        <v>113</v>
      </c>
      <c r="B62" s="100" t="s">
        <v>114</v>
      </c>
      <c r="C62" s="101" t="s">
        <v>117</v>
      </c>
      <c r="D62" s="101" t="s">
        <v>118</v>
      </c>
      <c r="E62" s="101" t="s">
        <v>119</v>
      </c>
      <c r="F62" s="90"/>
      <c r="G62" s="84"/>
      <c r="H62" s="84"/>
      <c r="I62" s="24"/>
      <c r="J62" s="66" t="s">
        <v>113</v>
      </c>
      <c r="K62" s="66" t="s">
        <v>114</v>
      </c>
      <c r="L62" s="31" t="s">
        <v>117</v>
      </c>
      <c r="M62" s="31" t="s">
        <v>118</v>
      </c>
      <c r="N62" s="31" t="s">
        <v>119</v>
      </c>
      <c r="O62" s="68"/>
      <c r="P62" s="13"/>
      <c r="Q62" s="13"/>
    </row>
    <row r="63" spans="1:17" x14ac:dyDescent="0.25">
      <c r="A63" s="102"/>
      <c r="B63" s="103" t="s">
        <v>116</v>
      </c>
      <c r="C63" s="103" t="s">
        <v>5</v>
      </c>
      <c r="D63" s="103" t="s">
        <v>5</v>
      </c>
      <c r="E63" s="103" t="s">
        <v>5</v>
      </c>
      <c r="F63" s="90"/>
      <c r="G63" s="84"/>
      <c r="H63" s="84"/>
      <c r="I63" s="24"/>
      <c r="J63" s="32"/>
      <c r="K63" s="33" t="s">
        <v>116</v>
      </c>
      <c r="L63" s="33" t="s">
        <v>5</v>
      </c>
      <c r="M63" s="33" t="s">
        <v>5</v>
      </c>
      <c r="N63" s="33" t="s">
        <v>5</v>
      </c>
      <c r="O63" s="68"/>
      <c r="P63" s="13"/>
      <c r="Q63" s="13"/>
    </row>
    <row r="64" spans="1:17" ht="16.5" x14ac:dyDescent="0.3">
      <c r="A64" s="83" t="s">
        <v>120</v>
      </c>
      <c r="B64" s="87">
        <v>0.03</v>
      </c>
      <c r="C64" s="82">
        <v>4.3499999999999996</v>
      </c>
      <c r="D64" s="82">
        <v>3.15</v>
      </c>
      <c r="E64" s="82">
        <v>2.5499999999999998</v>
      </c>
      <c r="F64" s="90"/>
      <c r="G64" s="84"/>
      <c r="H64" s="84"/>
      <c r="I64" s="24"/>
      <c r="J64" s="48" t="s">
        <v>120</v>
      </c>
      <c r="K64" s="15">
        <f>L11</f>
        <v>0.03</v>
      </c>
      <c r="L64" s="93">
        <v>4.3499999999999996</v>
      </c>
      <c r="M64" s="93">
        <v>3.15</v>
      </c>
      <c r="N64" s="93">
        <v>2.5499999999999998</v>
      </c>
      <c r="O64" s="68"/>
      <c r="P64" s="13"/>
      <c r="Q64" s="13"/>
    </row>
    <row r="65" spans="1:17" ht="16.5" x14ac:dyDescent="0.3">
      <c r="A65" s="83" t="s">
        <v>121</v>
      </c>
      <c r="B65" s="87">
        <v>0.95</v>
      </c>
      <c r="C65" s="82">
        <v>0.90900000000000003</v>
      </c>
      <c r="D65" s="82">
        <v>0.94499999999999995</v>
      </c>
      <c r="E65" s="82">
        <v>0.96199999999999997</v>
      </c>
      <c r="F65" s="90"/>
      <c r="G65" s="84"/>
      <c r="H65" s="84"/>
      <c r="I65" s="24"/>
      <c r="J65" s="48" t="s">
        <v>121</v>
      </c>
      <c r="K65" s="15">
        <f>L12</f>
        <v>0.95</v>
      </c>
      <c r="L65" s="93">
        <v>0.90900000000000003</v>
      </c>
      <c r="M65" s="93">
        <v>0.94499999999999995</v>
      </c>
      <c r="N65" s="93">
        <v>0.96199999999999997</v>
      </c>
      <c r="O65" s="68"/>
      <c r="P65" s="13"/>
      <c r="Q65" s="13"/>
    </row>
    <row r="66" spans="1:17" ht="16.5" x14ac:dyDescent="0.3">
      <c r="A66" s="83" t="s">
        <v>122</v>
      </c>
      <c r="B66" s="104">
        <v>0.02</v>
      </c>
      <c r="C66" s="82">
        <v>0.309</v>
      </c>
      <c r="D66" s="82">
        <v>0.39800000000000002</v>
      </c>
      <c r="E66" s="82">
        <v>0.49299999999999999</v>
      </c>
      <c r="F66" s="90"/>
      <c r="G66" s="84"/>
      <c r="H66" s="84"/>
      <c r="I66" s="24"/>
      <c r="J66" s="48" t="s">
        <v>122</v>
      </c>
      <c r="K66" s="34">
        <f>L13</f>
        <v>0.02</v>
      </c>
      <c r="L66" s="93">
        <v>0.309</v>
      </c>
      <c r="M66" s="93">
        <v>0.39800000000000002</v>
      </c>
      <c r="N66" s="93">
        <v>0.49299999999999999</v>
      </c>
      <c r="O66" s="68"/>
      <c r="P66" s="13"/>
      <c r="Q66" s="13"/>
    </row>
    <row r="67" spans="1:17" x14ac:dyDescent="0.25">
      <c r="A67" s="81"/>
      <c r="B67" s="87">
        <f>SUM(B64:B66)</f>
        <v>1</v>
      </c>
      <c r="C67" s="85"/>
      <c r="D67" s="81"/>
      <c r="E67" s="82"/>
      <c r="F67" s="90"/>
      <c r="G67" s="84"/>
      <c r="H67" s="84"/>
      <c r="I67" s="24"/>
      <c r="J67" s="63"/>
      <c r="K67" s="15">
        <f>SUM(K64:K66)</f>
        <v>1</v>
      </c>
      <c r="L67" s="62"/>
      <c r="M67" s="63"/>
      <c r="N67" s="61"/>
      <c r="O67" s="68"/>
      <c r="P67" s="13"/>
      <c r="Q67" s="13"/>
    </row>
    <row r="68" spans="1:17" ht="30.75" thickBot="1" x14ac:dyDescent="0.3">
      <c r="A68" s="105" t="s">
        <v>131</v>
      </c>
      <c r="B68" s="82"/>
      <c r="C68" s="85"/>
      <c r="D68" s="81"/>
      <c r="E68" s="82"/>
      <c r="F68" s="90"/>
      <c r="G68" s="84"/>
      <c r="H68" s="84"/>
      <c r="I68" s="24"/>
      <c r="J68" s="54" t="s">
        <v>131</v>
      </c>
      <c r="K68" s="61"/>
      <c r="L68" s="62"/>
      <c r="M68" s="63"/>
      <c r="N68" s="61"/>
      <c r="O68" s="68"/>
      <c r="P68" s="13"/>
      <c r="Q68" s="13"/>
    </row>
    <row r="69" spans="1:17" x14ac:dyDescent="0.25">
      <c r="A69" s="86"/>
      <c r="B69" s="99"/>
      <c r="C69" s="169" t="s">
        <v>115</v>
      </c>
      <c r="D69" s="169"/>
      <c r="E69" s="169"/>
      <c r="F69" s="169"/>
      <c r="G69" s="169"/>
      <c r="H69" s="169"/>
      <c r="I69" s="24"/>
      <c r="J69" s="65"/>
      <c r="K69" s="30"/>
      <c r="L69" s="154" t="s">
        <v>115</v>
      </c>
      <c r="M69" s="154"/>
      <c r="N69" s="154"/>
      <c r="O69" s="154"/>
      <c r="P69" s="154"/>
      <c r="Q69" s="154"/>
    </row>
    <row r="70" spans="1:17" ht="30" customHeight="1" x14ac:dyDescent="0.25">
      <c r="A70" s="100" t="s">
        <v>113</v>
      </c>
      <c r="B70" s="100" t="s">
        <v>114</v>
      </c>
      <c r="C70" s="169" t="s">
        <v>126</v>
      </c>
      <c r="D70" s="169"/>
      <c r="E70" s="168" t="s">
        <v>125</v>
      </c>
      <c r="F70" s="168"/>
      <c r="G70" s="168" t="s">
        <v>127</v>
      </c>
      <c r="H70" s="168"/>
      <c r="I70" s="24"/>
      <c r="J70" s="66" t="s">
        <v>113</v>
      </c>
      <c r="K70" s="66" t="s">
        <v>114</v>
      </c>
      <c r="L70" s="154" t="s">
        <v>126</v>
      </c>
      <c r="M70" s="154"/>
      <c r="N70" s="153" t="s">
        <v>125</v>
      </c>
      <c r="O70" s="153"/>
      <c r="P70" s="153" t="s">
        <v>127</v>
      </c>
      <c r="Q70" s="153"/>
    </row>
    <row r="71" spans="1:17" x14ac:dyDescent="0.25">
      <c r="A71" s="106"/>
      <c r="B71" s="103" t="s">
        <v>116</v>
      </c>
      <c r="C71" s="103" t="s">
        <v>5</v>
      </c>
      <c r="D71" s="103" t="s">
        <v>123</v>
      </c>
      <c r="E71" s="103" t="s">
        <v>5</v>
      </c>
      <c r="F71" s="107" t="s">
        <v>123</v>
      </c>
      <c r="G71" s="107" t="s">
        <v>5</v>
      </c>
      <c r="H71" s="107" t="s">
        <v>123</v>
      </c>
      <c r="I71" s="24"/>
      <c r="J71" s="35"/>
      <c r="K71" s="33" t="s">
        <v>116</v>
      </c>
      <c r="L71" s="33" t="s">
        <v>5</v>
      </c>
      <c r="M71" s="33" t="s">
        <v>123</v>
      </c>
      <c r="N71" s="33" t="s">
        <v>5</v>
      </c>
      <c r="O71" s="36" t="s">
        <v>123</v>
      </c>
      <c r="P71" s="36" t="s">
        <v>5</v>
      </c>
      <c r="Q71" s="36" t="s">
        <v>123</v>
      </c>
    </row>
    <row r="72" spans="1:17" ht="16.5" x14ac:dyDescent="0.3">
      <c r="A72" s="83" t="s">
        <v>120</v>
      </c>
      <c r="B72" s="82">
        <v>0.03</v>
      </c>
      <c r="C72" s="82">
        <f>C64</f>
        <v>4.3499999999999996</v>
      </c>
      <c r="D72" s="108">
        <f>C72*B72</f>
        <v>0.13049999999999998</v>
      </c>
      <c r="E72" s="82">
        <f>D64</f>
        <v>3.15</v>
      </c>
      <c r="F72" s="90">
        <f>E72*B72</f>
        <v>9.4500000000000001E-2</v>
      </c>
      <c r="G72" s="90">
        <f>E64</f>
        <v>2.5499999999999998</v>
      </c>
      <c r="H72" s="90">
        <f>G72*B72</f>
        <v>7.6499999999999999E-2</v>
      </c>
      <c r="I72" s="24"/>
      <c r="J72" s="48" t="s">
        <v>120</v>
      </c>
      <c r="K72" s="61">
        <f>L11</f>
        <v>0.03</v>
      </c>
      <c r="L72" s="61">
        <f>L64</f>
        <v>4.3499999999999996</v>
      </c>
      <c r="M72" s="37">
        <f>L72*K72</f>
        <v>0.13049999999999998</v>
      </c>
      <c r="N72" s="61">
        <f>M64</f>
        <v>3.15</v>
      </c>
      <c r="O72" s="68">
        <f>N72*K72</f>
        <v>9.4500000000000001E-2</v>
      </c>
      <c r="P72" s="68">
        <f>N64</f>
        <v>2.5499999999999998</v>
      </c>
      <c r="Q72" s="68">
        <f>P72*K72</f>
        <v>7.6499999999999999E-2</v>
      </c>
    </row>
    <row r="73" spans="1:17" ht="16.5" x14ac:dyDescent="0.3">
      <c r="A73" s="83" t="s">
        <v>121</v>
      </c>
      <c r="B73" s="82">
        <v>0.95</v>
      </c>
      <c r="C73" s="82">
        <f>C65</f>
        <v>0.90900000000000003</v>
      </c>
      <c r="D73" s="108">
        <f>C73*B73</f>
        <v>0.86355000000000004</v>
      </c>
      <c r="E73" s="82">
        <f>D65</f>
        <v>0.94499999999999995</v>
      </c>
      <c r="F73" s="90">
        <f>E73*B73</f>
        <v>0.89774999999999994</v>
      </c>
      <c r="G73" s="90">
        <f>E65</f>
        <v>0.96199999999999997</v>
      </c>
      <c r="H73" s="90">
        <f>G73*B73</f>
        <v>0.91389999999999993</v>
      </c>
      <c r="I73" s="24"/>
      <c r="J73" s="48" t="s">
        <v>121</v>
      </c>
      <c r="K73" s="61">
        <f>L12</f>
        <v>0.95</v>
      </c>
      <c r="L73" s="61">
        <f>L65</f>
        <v>0.90900000000000003</v>
      </c>
      <c r="M73" s="37">
        <f>L73*K73</f>
        <v>0.86355000000000004</v>
      </c>
      <c r="N73" s="61">
        <f>M65</f>
        <v>0.94499999999999995</v>
      </c>
      <c r="O73" s="68">
        <f>N73*K73</f>
        <v>0.89774999999999994</v>
      </c>
      <c r="P73" s="68">
        <f>N65</f>
        <v>0.96199999999999997</v>
      </c>
      <c r="Q73" s="68">
        <f>P73*K73</f>
        <v>0.91389999999999993</v>
      </c>
    </row>
    <row r="74" spans="1:17" ht="16.5" x14ac:dyDescent="0.3">
      <c r="A74" s="83" t="s">
        <v>122</v>
      </c>
      <c r="B74" s="109">
        <v>0.02</v>
      </c>
      <c r="C74" s="82">
        <f>C66</f>
        <v>0.309</v>
      </c>
      <c r="D74" s="110">
        <f>C74*B74</f>
        <v>6.1799999999999997E-3</v>
      </c>
      <c r="E74" s="82">
        <f>D66</f>
        <v>0.39800000000000002</v>
      </c>
      <c r="F74" s="111">
        <f>E74*B74</f>
        <v>7.9600000000000001E-3</v>
      </c>
      <c r="G74" s="90">
        <f>E66</f>
        <v>0.49299999999999999</v>
      </c>
      <c r="H74" s="111">
        <f>G74*B74</f>
        <v>9.8600000000000007E-3</v>
      </c>
      <c r="I74" s="24"/>
      <c r="J74" s="48" t="s">
        <v>122</v>
      </c>
      <c r="K74" s="38">
        <f>L13</f>
        <v>0.02</v>
      </c>
      <c r="L74" s="61">
        <f>L66</f>
        <v>0.309</v>
      </c>
      <c r="M74" s="39">
        <f>L74*K74</f>
        <v>6.1799999999999997E-3</v>
      </c>
      <c r="N74" s="61">
        <f>M66</f>
        <v>0.39800000000000002</v>
      </c>
      <c r="O74" s="40">
        <f>N74*K74</f>
        <v>7.9600000000000001E-3</v>
      </c>
      <c r="P74" s="68">
        <f>N66</f>
        <v>0.49299999999999999</v>
      </c>
      <c r="Q74" s="40">
        <f>P74*K74</f>
        <v>9.8600000000000007E-3</v>
      </c>
    </row>
    <row r="75" spans="1:17" x14ac:dyDescent="0.25">
      <c r="A75" s="81"/>
      <c r="B75" s="87">
        <f>SUM(B72:B74)</f>
        <v>1</v>
      </c>
      <c r="C75" s="82"/>
      <c r="D75" s="90">
        <f>SUM(D72:D74)</f>
        <v>1.00023</v>
      </c>
      <c r="E75" s="82"/>
      <c r="F75" s="90">
        <f>SUM(F72:F74)</f>
        <v>1.00021</v>
      </c>
      <c r="G75" s="84"/>
      <c r="H75" s="90">
        <f>SUM(H72:H74)</f>
        <v>1.0002599999999999</v>
      </c>
      <c r="I75" s="24"/>
      <c r="J75" s="63"/>
      <c r="K75" s="15">
        <f>SUM(K72:K74)</f>
        <v>1</v>
      </c>
      <c r="L75" s="61"/>
      <c r="M75" s="68">
        <f>SUM(M72:M74)</f>
        <v>1.00023</v>
      </c>
      <c r="N75" s="61"/>
      <c r="O75" s="68">
        <f>SUM(O72:O74)</f>
        <v>1.00021</v>
      </c>
      <c r="P75" s="13"/>
      <c r="Q75" s="68">
        <f>SUM(Q72:Q74)</f>
        <v>1.0002599999999999</v>
      </c>
    </row>
    <row r="76" spans="1:17" ht="30.75" thickBot="1" x14ac:dyDescent="0.3">
      <c r="A76" s="105" t="s">
        <v>184</v>
      </c>
      <c r="B76" s="82"/>
      <c r="C76" s="85"/>
      <c r="D76" s="81"/>
      <c r="E76" s="82"/>
      <c r="F76" s="90"/>
      <c r="G76" s="84"/>
      <c r="H76" s="84"/>
      <c r="I76" s="24"/>
      <c r="J76" s="54" t="s">
        <v>184</v>
      </c>
      <c r="K76" s="61"/>
      <c r="L76" s="62"/>
      <c r="M76" s="63"/>
      <c r="N76" s="61"/>
      <c r="O76" s="68"/>
      <c r="P76" s="13"/>
      <c r="Q76" s="13"/>
    </row>
    <row r="77" spans="1:17" ht="30" customHeight="1" x14ac:dyDescent="0.3">
      <c r="A77" s="112" t="s">
        <v>139</v>
      </c>
      <c r="B77" s="82" t="s">
        <v>1</v>
      </c>
      <c r="C77" s="164">
        <f>(D72*C8)+(D73*C9)+(D74*C10)</f>
        <v>42.362435939999997</v>
      </c>
      <c r="D77" s="164"/>
      <c r="E77" s="164">
        <f>(F72*C8)+(F73*C9)+(F74*C10)</f>
        <v>42.891458079999992</v>
      </c>
      <c r="F77" s="164"/>
      <c r="G77" s="164">
        <f>(H72*C8)+(H73*C9)+(H74*C10)</f>
        <v>43.172782179999999</v>
      </c>
      <c r="H77" s="164"/>
      <c r="I77" s="24"/>
      <c r="J77" s="53" t="s">
        <v>139</v>
      </c>
      <c r="K77" s="61" t="s">
        <v>1</v>
      </c>
      <c r="L77" s="152">
        <f>(M72*L8)+(M73*L9)+(M74*L10)</f>
        <v>42.362435939999997</v>
      </c>
      <c r="M77" s="152"/>
      <c r="N77" s="152">
        <f>(O72*L8)+(O73*L9)+(O74*L10)</f>
        <v>42.891458079999992</v>
      </c>
      <c r="O77" s="152"/>
      <c r="P77" s="152">
        <f>(Q72*L8)+(Q73*L9)+(Q74*L10)</f>
        <v>43.172782179999999</v>
      </c>
      <c r="Q77" s="152"/>
    </row>
    <row r="78" spans="1:17" ht="16.5" x14ac:dyDescent="0.3">
      <c r="A78" s="83" t="s">
        <v>145</v>
      </c>
      <c r="B78" s="82" t="s">
        <v>1</v>
      </c>
      <c r="C78" s="165">
        <f>((D72*C25)+(D73*C26)+(D74*C27))+459.67</f>
        <v>650.92315180000003</v>
      </c>
      <c r="D78" s="165"/>
      <c r="E78" s="165">
        <f>((F72*C25)+(F73*C26)+(F74*C27))+459.67</f>
        <v>655.21680159999994</v>
      </c>
      <c r="F78" s="165"/>
      <c r="G78" s="165">
        <f>((H72*C25)+(H73*C26)+(H74*C27))+459.67</f>
        <v>657.44515660000002</v>
      </c>
      <c r="H78" s="165"/>
      <c r="I78" s="24"/>
      <c r="J78" s="48" t="s">
        <v>145</v>
      </c>
      <c r="K78" s="61" t="s">
        <v>1</v>
      </c>
      <c r="L78" s="157">
        <f>((M72*L25)+(M73*L26)+(M74*L27))+459.67</f>
        <v>650.92315180000003</v>
      </c>
      <c r="M78" s="157"/>
      <c r="N78" s="157">
        <f>((O72*L25)+(O73*L26)+(O74*L27))+459.67</f>
        <v>655.21680159999994</v>
      </c>
      <c r="O78" s="157"/>
      <c r="P78" s="157">
        <f>((Q72*L25)+(Q73*L26)+(Q74*L27))+459.67</f>
        <v>657.44515660000002</v>
      </c>
      <c r="Q78" s="157"/>
    </row>
    <row r="79" spans="1:17" ht="16.5" x14ac:dyDescent="0.3">
      <c r="A79" s="83" t="s">
        <v>144</v>
      </c>
      <c r="B79" s="82" t="s">
        <v>1</v>
      </c>
      <c r="C79" s="165">
        <f>(D72*C30)+(D73*C31)+(D74*C32)</f>
        <v>626.98874699999999</v>
      </c>
      <c r="D79" s="165"/>
      <c r="E79" s="165">
        <f>(F72*C30)+(F73*C31)+(F74*C32)</f>
        <v>623.54090899999994</v>
      </c>
      <c r="F79" s="165"/>
      <c r="G79" s="165">
        <f>(H72*C30)+(H73*C31)+(H74*C32)</f>
        <v>621.765444</v>
      </c>
      <c r="H79" s="165"/>
      <c r="I79" s="24"/>
      <c r="J79" s="48" t="s">
        <v>144</v>
      </c>
      <c r="K79" s="61" t="s">
        <v>1</v>
      </c>
      <c r="L79" s="157">
        <f>(M72*L30)+(M73*L31)+(M74*L32)</f>
        <v>626.98874699999999</v>
      </c>
      <c r="M79" s="157"/>
      <c r="N79" s="157">
        <f>(O72*L30)+(O73*L31)+(O74*L32)</f>
        <v>623.54090899999994</v>
      </c>
      <c r="O79" s="157"/>
      <c r="P79" s="157">
        <f>(Q72*L30)+(Q73*L31)+(Q74*L32)</f>
        <v>621.765444</v>
      </c>
      <c r="Q79" s="157"/>
    </row>
    <row r="80" spans="1:17" ht="16.5" x14ac:dyDescent="0.3">
      <c r="A80" s="83" t="s">
        <v>146</v>
      </c>
      <c r="B80" s="82" t="s">
        <v>1</v>
      </c>
      <c r="C80" s="164">
        <f>F20/C78</f>
        <v>0.70618167248909947</v>
      </c>
      <c r="D80" s="164"/>
      <c r="E80" s="164">
        <f>F21/E78</f>
        <v>0.79312679212589976</v>
      </c>
      <c r="F80" s="164"/>
      <c r="G80" s="164">
        <f>F22/G78</f>
        <v>0.88170092087647767</v>
      </c>
      <c r="H80" s="164"/>
      <c r="I80" s="24"/>
      <c r="J80" s="48" t="s">
        <v>146</v>
      </c>
      <c r="K80" s="61" t="s">
        <v>1</v>
      </c>
      <c r="L80" s="152">
        <f>O20/L78</f>
        <v>0.70618167248909947</v>
      </c>
      <c r="M80" s="152"/>
      <c r="N80" s="152">
        <f>O21/N78</f>
        <v>0.79312679212589976</v>
      </c>
      <c r="O80" s="152"/>
      <c r="P80" s="152">
        <f>O22/P78</f>
        <v>0.88170092087647767</v>
      </c>
      <c r="Q80" s="152"/>
    </row>
    <row r="81" spans="1:17" ht="16.5" x14ac:dyDescent="0.3">
      <c r="A81" s="83" t="s">
        <v>147</v>
      </c>
      <c r="B81" s="82" t="s">
        <v>1</v>
      </c>
      <c r="C81" s="164">
        <f>C16/C79</f>
        <v>6.6986848170657837E-2</v>
      </c>
      <c r="D81" s="164"/>
      <c r="E81" s="164">
        <f>C17/E79</f>
        <v>0.18282681754245575</v>
      </c>
      <c r="F81" s="164"/>
      <c r="G81" s="164">
        <f>C18/G79</f>
        <v>0.41012250272306866</v>
      </c>
      <c r="H81" s="164"/>
      <c r="I81" s="24"/>
      <c r="J81" s="48" t="s">
        <v>147</v>
      </c>
      <c r="K81" s="61" t="s">
        <v>1</v>
      </c>
      <c r="L81" s="152">
        <f>L16/L79</f>
        <v>6.6986848170657837E-2</v>
      </c>
      <c r="M81" s="152"/>
      <c r="N81" s="152">
        <f>L17/N79</f>
        <v>0.18282681754245575</v>
      </c>
      <c r="O81" s="152"/>
      <c r="P81" s="152">
        <f>L18/P79</f>
        <v>0.41012250272306866</v>
      </c>
      <c r="Q81" s="152"/>
    </row>
    <row r="82" spans="1:17" x14ac:dyDescent="0.25">
      <c r="A82" s="83" t="s">
        <v>151</v>
      </c>
      <c r="B82" s="82" t="s">
        <v>1</v>
      </c>
      <c r="C82" s="167">
        <v>0.91300000000000003</v>
      </c>
      <c r="D82" s="167"/>
      <c r="E82" s="167">
        <v>0.85499999999999998</v>
      </c>
      <c r="F82" s="167"/>
      <c r="G82" s="164">
        <v>0.73</v>
      </c>
      <c r="H82" s="164"/>
      <c r="I82" s="24"/>
      <c r="J82" s="48" t="s">
        <v>151</v>
      </c>
      <c r="K82" s="61" t="s">
        <v>1</v>
      </c>
      <c r="L82" s="155">
        <v>0.91300000000000003</v>
      </c>
      <c r="M82" s="155"/>
      <c r="N82" s="155">
        <v>0.85499999999999998</v>
      </c>
      <c r="O82" s="155"/>
      <c r="P82" s="156">
        <v>0.73</v>
      </c>
      <c r="Q82" s="156"/>
    </row>
    <row r="83" spans="1:17" x14ac:dyDescent="0.25">
      <c r="A83" s="81"/>
      <c r="B83" s="82"/>
      <c r="C83" s="85"/>
      <c r="D83" s="81"/>
      <c r="E83" s="82"/>
      <c r="F83" s="90"/>
      <c r="G83" s="84"/>
      <c r="H83" s="84"/>
      <c r="I83" s="24"/>
      <c r="J83" s="48"/>
      <c r="K83" s="61"/>
      <c r="L83" s="62"/>
      <c r="M83" s="63"/>
      <c r="N83" s="61"/>
      <c r="O83" s="68"/>
      <c r="P83" s="13"/>
      <c r="Q83" s="13"/>
    </row>
    <row r="84" spans="1:17" ht="18" x14ac:dyDescent="0.25">
      <c r="A84" s="83" t="s">
        <v>9</v>
      </c>
      <c r="B84" s="82" t="s">
        <v>1</v>
      </c>
      <c r="C84" s="85" t="s">
        <v>152</v>
      </c>
      <c r="D84" s="81"/>
      <c r="E84" s="82" t="s">
        <v>1</v>
      </c>
      <c r="F84" s="91">
        <f>C7/7.481</f>
        <v>133.6719689881032</v>
      </c>
      <c r="G84" s="84" t="s">
        <v>155</v>
      </c>
      <c r="H84" s="84"/>
      <c r="I84" s="52"/>
      <c r="J84" s="48" t="s">
        <v>9</v>
      </c>
      <c r="K84" s="61" t="s">
        <v>1</v>
      </c>
      <c r="L84" s="62" t="s">
        <v>152</v>
      </c>
      <c r="M84" s="63"/>
      <c r="N84" s="61" t="s">
        <v>1</v>
      </c>
      <c r="O84" s="16">
        <f>L7/7.481</f>
        <v>133.6719689881032</v>
      </c>
      <c r="P84" s="13" t="s">
        <v>155</v>
      </c>
      <c r="Q84" s="13"/>
    </row>
    <row r="85" spans="1:17" x14ac:dyDescent="0.25">
      <c r="A85" s="81"/>
      <c r="B85" s="82"/>
      <c r="C85" s="85"/>
      <c r="D85" s="81"/>
      <c r="E85" s="82"/>
      <c r="F85" s="91"/>
      <c r="G85" s="84"/>
      <c r="H85" s="84"/>
      <c r="I85" s="24"/>
      <c r="J85" s="63"/>
      <c r="K85" s="61"/>
      <c r="L85" s="62"/>
      <c r="M85" s="63"/>
      <c r="N85" s="61"/>
      <c r="O85" s="16"/>
      <c r="P85" s="13"/>
      <c r="Q85" s="13"/>
    </row>
    <row r="86" spans="1:17" ht="15.75" thickBot="1" x14ac:dyDescent="0.3">
      <c r="A86" s="158" t="s">
        <v>161</v>
      </c>
      <c r="B86" s="158"/>
      <c r="C86" s="158"/>
      <c r="D86" s="113"/>
      <c r="E86" s="82"/>
      <c r="F86" s="90"/>
      <c r="G86" s="84"/>
      <c r="H86" s="84"/>
      <c r="I86" s="24"/>
      <c r="J86" s="55" t="s">
        <v>161</v>
      </c>
      <c r="K86" s="55"/>
      <c r="L86" s="56"/>
      <c r="M86" s="56"/>
      <c r="N86" s="61"/>
      <c r="O86" s="68"/>
      <c r="P86" s="13"/>
      <c r="Q86" s="13"/>
    </row>
    <row r="87" spans="1:17" ht="17.25" x14ac:dyDescent="0.3">
      <c r="A87" s="100" t="s">
        <v>113</v>
      </c>
      <c r="B87" s="168" t="s">
        <v>156</v>
      </c>
      <c r="C87" s="168"/>
      <c r="D87" s="168"/>
      <c r="E87" s="169" t="s">
        <v>159</v>
      </c>
      <c r="F87" s="169"/>
      <c r="G87" s="169"/>
      <c r="H87" s="84"/>
      <c r="I87" s="24"/>
      <c r="J87" s="66" t="s">
        <v>113</v>
      </c>
      <c r="K87" s="153" t="s">
        <v>156</v>
      </c>
      <c r="L87" s="153"/>
      <c r="M87" s="153"/>
      <c r="N87" s="154" t="s">
        <v>159</v>
      </c>
      <c r="O87" s="154"/>
      <c r="P87" s="154"/>
      <c r="Q87" s="13"/>
    </row>
    <row r="88" spans="1:17" ht="28.5" customHeight="1" x14ac:dyDescent="0.25">
      <c r="A88" s="103"/>
      <c r="B88" s="114" t="s">
        <v>157</v>
      </c>
      <c r="C88" s="114" t="s">
        <v>125</v>
      </c>
      <c r="D88" s="114" t="s">
        <v>158</v>
      </c>
      <c r="E88" s="114" t="s">
        <v>157</v>
      </c>
      <c r="F88" s="114" t="s">
        <v>125</v>
      </c>
      <c r="G88" s="114" t="s">
        <v>158</v>
      </c>
      <c r="H88" s="84"/>
      <c r="I88" s="24"/>
      <c r="J88" s="33"/>
      <c r="K88" s="67" t="s">
        <v>157</v>
      </c>
      <c r="L88" s="67" t="s">
        <v>125</v>
      </c>
      <c r="M88" s="67" t="s">
        <v>158</v>
      </c>
      <c r="N88" s="67" t="s">
        <v>157</v>
      </c>
      <c r="O88" s="67" t="s">
        <v>125</v>
      </c>
      <c r="P88" s="67" t="s">
        <v>158</v>
      </c>
      <c r="Q88" s="13"/>
    </row>
    <row r="89" spans="1:17" ht="16.5" x14ac:dyDescent="0.3">
      <c r="A89" s="83" t="s">
        <v>120</v>
      </c>
      <c r="B89" s="108">
        <f>($C$16*$F$84)/($C$82*10.73*$F$20)</f>
        <v>1.2467316229721024</v>
      </c>
      <c r="C89" s="108">
        <f>($C$17*$F$84)/($E$82*10.73*$F$21)</f>
        <v>3.1963307559659397</v>
      </c>
      <c r="D89" s="108">
        <f>($C$18*$F$84)/($G$82*10.73*$F$22)</f>
        <v>7.5071850104600557</v>
      </c>
      <c r="E89" s="108">
        <f>D72*B89</f>
        <v>0.16269847679785934</v>
      </c>
      <c r="F89" s="108">
        <f>F72*C89</f>
        <v>0.30205325643878128</v>
      </c>
      <c r="G89" s="108">
        <f>H72*D89</f>
        <v>0.57429965330019428</v>
      </c>
      <c r="H89" s="84"/>
      <c r="I89" s="24"/>
      <c r="J89" s="48" t="s">
        <v>120</v>
      </c>
      <c r="K89" s="37">
        <f>($C$16*$F$84)/($C$82*10.73*$F$20)</f>
        <v>1.2467316229721024</v>
      </c>
      <c r="L89" s="37">
        <f>($C$17*$F$84)/($E$82*10.73*$F$21)</f>
        <v>3.1963307559659397</v>
      </c>
      <c r="M89" s="37">
        <f>($C$18*$F$84)/($G$82*10.73*$F$22)</f>
        <v>7.5071850104600557</v>
      </c>
      <c r="N89" s="37">
        <f>M72*K89</f>
        <v>0.16269847679785934</v>
      </c>
      <c r="O89" s="37">
        <f>O72*L89</f>
        <v>0.30205325643878128</v>
      </c>
      <c r="P89" s="37">
        <f>Q72*M89</f>
        <v>0.57429965330019428</v>
      </c>
      <c r="Q89" s="13"/>
    </row>
    <row r="90" spans="1:17" ht="16.5" x14ac:dyDescent="0.3">
      <c r="A90" s="83" t="s">
        <v>121</v>
      </c>
      <c r="B90" s="108">
        <f>($C$16*$F$84)/($C$82*10.73*$F$20)</f>
        <v>1.2467316229721024</v>
      </c>
      <c r="C90" s="108">
        <f>($C$17*$F$84)/($E$82*10.73*$F$21)</f>
        <v>3.1963307559659397</v>
      </c>
      <c r="D90" s="108">
        <f>($C$18*$F$84)/($G$82*10.73*$F$22)</f>
        <v>7.5071850104600557</v>
      </c>
      <c r="E90" s="108">
        <f>D73*B90</f>
        <v>1.0766150930175591</v>
      </c>
      <c r="F90" s="108">
        <f>F73*C90</f>
        <v>2.8695059361684221</v>
      </c>
      <c r="G90" s="108">
        <f>H73*D90</f>
        <v>6.8608163810594442</v>
      </c>
      <c r="H90" s="84"/>
      <c r="I90" s="24"/>
      <c r="J90" s="48" t="s">
        <v>121</v>
      </c>
      <c r="K90" s="37">
        <f>($C$16*$F$84)/($C$82*10.73*$F$20)</f>
        <v>1.2467316229721024</v>
      </c>
      <c r="L90" s="37">
        <f>($C$17*$F$84)/($E$82*10.73*$F$21)</f>
        <v>3.1963307559659397</v>
      </c>
      <c r="M90" s="37">
        <f>($C$18*$F$84)/($G$82*10.73*$F$22)</f>
        <v>7.5071850104600557</v>
      </c>
      <c r="N90" s="37">
        <f>M73*K90</f>
        <v>1.0766150930175591</v>
      </c>
      <c r="O90" s="37">
        <f>O73*L90</f>
        <v>2.8695059361684221</v>
      </c>
      <c r="P90" s="37">
        <f>Q73*M90</f>
        <v>6.8608163810594442</v>
      </c>
      <c r="Q90" s="13"/>
    </row>
    <row r="91" spans="1:17" ht="16.5" x14ac:dyDescent="0.3">
      <c r="A91" s="83" t="s">
        <v>122</v>
      </c>
      <c r="B91" s="108">
        <f>($C$16*$F$84)/($C$82*10.73*$F$20)</f>
        <v>1.2467316229721024</v>
      </c>
      <c r="C91" s="108">
        <f>($C$17*$F$84)/($E$82*10.73*$F$21)</f>
        <v>3.1963307559659397</v>
      </c>
      <c r="D91" s="108">
        <f>($C$18*$F$84)/($G$82*10.73*$F$22)</f>
        <v>7.5071850104600557</v>
      </c>
      <c r="E91" s="110">
        <f>D74*B91</f>
        <v>7.7048014299675926E-3</v>
      </c>
      <c r="F91" s="110">
        <f>F74*C91</f>
        <v>2.5442792817488881E-2</v>
      </c>
      <c r="G91" s="110">
        <f>H74*D91</f>
        <v>7.4020844203136149E-2</v>
      </c>
      <c r="H91" s="84"/>
      <c r="I91" s="24"/>
      <c r="J91" s="48" t="s">
        <v>122</v>
      </c>
      <c r="K91" s="37">
        <f>($C$16*$F$84)/($C$82*10.73*$F$20)</f>
        <v>1.2467316229721024</v>
      </c>
      <c r="L91" s="37">
        <f>($C$17*$F$84)/($E$82*10.73*$F$21)</f>
        <v>3.1963307559659397</v>
      </c>
      <c r="M91" s="37">
        <f>($C$18*$F$84)/($G$82*10.73*$F$22)</f>
        <v>7.5071850104600557</v>
      </c>
      <c r="N91" s="39">
        <f>M74*K91</f>
        <v>7.7048014299675926E-3</v>
      </c>
      <c r="O91" s="39">
        <f>O74*L91</f>
        <v>2.5442792817488881E-2</v>
      </c>
      <c r="P91" s="39">
        <f>Q74*M91</f>
        <v>7.4020844203136149E-2</v>
      </c>
      <c r="Q91" s="13"/>
    </row>
    <row r="92" spans="1:17" ht="16.5" x14ac:dyDescent="0.3">
      <c r="A92" s="83" t="s">
        <v>160</v>
      </c>
      <c r="B92" s="82"/>
      <c r="C92" s="85"/>
      <c r="D92" s="81"/>
      <c r="E92" s="108">
        <f>SUM(E89:E91)</f>
        <v>1.2470183712453862</v>
      </c>
      <c r="F92" s="108">
        <f>SUM(F89:F91)</f>
        <v>3.1970019854246923</v>
      </c>
      <c r="G92" s="108">
        <f>SUM(G89:G91)</f>
        <v>7.5091368785627743</v>
      </c>
      <c r="H92" s="84"/>
      <c r="I92" s="24"/>
      <c r="J92" s="48" t="s">
        <v>160</v>
      </c>
      <c r="K92" s="61"/>
      <c r="L92" s="62"/>
      <c r="M92" s="63"/>
      <c r="N92" s="37">
        <f>SUM(N89:N91)</f>
        <v>1.2470183712453862</v>
      </c>
      <c r="O92" s="37">
        <f>SUM(O89:O91)</f>
        <v>3.1970019854246923</v>
      </c>
      <c r="P92" s="37">
        <f>SUM(P89:P91)</f>
        <v>7.5091368785627743</v>
      </c>
      <c r="Q92" s="13"/>
    </row>
    <row r="93" spans="1:17" x14ac:dyDescent="0.25">
      <c r="A93" s="81"/>
      <c r="B93" s="82"/>
      <c r="C93" s="85"/>
      <c r="D93" s="81"/>
      <c r="E93" s="82"/>
      <c r="F93" s="90"/>
      <c r="G93" s="84"/>
      <c r="H93" s="84"/>
      <c r="I93" s="24"/>
      <c r="J93" s="63"/>
      <c r="K93" s="61"/>
      <c r="L93" s="62"/>
      <c r="M93" s="63"/>
      <c r="N93" s="61"/>
      <c r="O93" s="68"/>
      <c r="P93" s="13"/>
      <c r="Q93" s="13"/>
    </row>
    <row r="94" spans="1:17" x14ac:dyDescent="0.25">
      <c r="A94" s="166" t="s">
        <v>162</v>
      </c>
      <c r="B94" s="166"/>
      <c r="C94" s="166"/>
      <c r="D94" s="166"/>
      <c r="E94" s="70"/>
      <c r="F94" s="70"/>
      <c r="G94" s="70"/>
      <c r="H94" s="84"/>
      <c r="I94" s="24"/>
      <c r="J94" s="149" t="s">
        <v>162</v>
      </c>
      <c r="K94" s="149"/>
      <c r="L94" s="149"/>
      <c r="M94" s="149"/>
      <c r="N94" s="8"/>
      <c r="O94" s="8"/>
      <c r="P94" s="8"/>
      <c r="Q94" s="13"/>
    </row>
    <row r="95" spans="1:17" x14ac:dyDescent="0.25">
      <c r="A95" s="70"/>
      <c r="B95" s="80"/>
      <c r="C95" s="115"/>
      <c r="D95" s="115"/>
      <c r="E95" s="70"/>
      <c r="F95" s="70"/>
      <c r="G95" s="70"/>
      <c r="H95" s="84"/>
      <c r="I95" s="24"/>
      <c r="J95" s="8"/>
      <c r="K95" s="58"/>
      <c r="L95" s="41"/>
      <c r="M95" s="41"/>
      <c r="N95" s="8"/>
      <c r="O95" s="8"/>
      <c r="P95" s="8"/>
      <c r="Q95" s="13"/>
    </row>
    <row r="96" spans="1:17" x14ac:dyDescent="0.25">
      <c r="A96" s="116"/>
      <c r="B96" s="117"/>
      <c r="C96" s="151" t="s">
        <v>167</v>
      </c>
      <c r="D96" s="151"/>
      <c r="E96" s="151"/>
      <c r="F96" s="116"/>
      <c r="G96" s="116"/>
      <c r="H96" s="84"/>
      <c r="I96" s="24"/>
      <c r="J96" s="42"/>
      <c r="K96" s="43"/>
      <c r="L96" s="150" t="s">
        <v>167</v>
      </c>
      <c r="M96" s="150"/>
      <c r="N96" s="150"/>
      <c r="O96" s="42"/>
      <c r="P96" s="42"/>
      <c r="Q96" s="13"/>
    </row>
    <row r="97" spans="1:25" ht="29.25" x14ac:dyDescent="0.25">
      <c r="A97" s="118" t="s">
        <v>113</v>
      </c>
      <c r="B97" s="119" t="s">
        <v>185</v>
      </c>
      <c r="C97" s="120" t="s">
        <v>175</v>
      </c>
      <c r="D97" s="120" t="s">
        <v>166</v>
      </c>
      <c r="E97" s="120" t="s">
        <v>176</v>
      </c>
      <c r="F97" s="116"/>
      <c r="G97" s="116"/>
      <c r="H97" s="84"/>
      <c r="I97" s="24"/>
      <c r="J97" s="44" t="s">
        <v>113</v>
      </c>
      <c r="K97" s="57" t="s">
        <v>185</v>
      </c>
      <c r="L97" s="45" t="s">
        <v>175</v>
      </c>
      <c r="M97" s="45" t="s">
        <v>166</v>
      </c>
      <c r="N97" s="45" t="s">
        <v>176</v>
      </c>
      <c r="O97" s="42"/>
      <c r="P97" s="42"/>
      <c r="Q97" s="13"/>
    </row>
    <row r="98" spans="1:25" ht="16.5" x14ac:dyDescent="0.3">
      <c r="A98" s="88" t="s">
        <v>163</v>
      </c>
      <c r="B98" s="80">
        <v>10.119</v>
      </c>
      <c r="C98" s="89">
        <f>B98*E89</f>
        <v>1.6463458867175387</v>
      </c>
      <c r="D98" s="89">
        <f>B98*F89</f>
        <v>3.0564769019040279</v>
      </c>
      <c r="E98" s="89">
        <f>B98*G89</f>
        <v>5.8113381917446656</v>
      </c>
      <c r="F98" s="70"/>
      <c r="G98" s="70"/>
      <c r="H98" s="84"/>
      <c r="I98" s="21"/>
      <c r="J98" s="49" t="s">
        <v>163</v>
      </c>
      <c r="K98" s="94">
        <v>10.119</v>
      </c>
      <c r="L98" s="14">
        <f>K98*N89</f>
        <v>1.6463458867175387</v>
      </c>
      <c r="M98" s="14">
        <f>K98*O89</f>
        <v>3.0564769019040279</v>
      </c>
      <c r="N98" s="14">
        <f>K98*P89</f>
        <v>5.8113381917446656</v>
      </c>
      <c r="O98" s="8"/>
      <c r="P98" s="8"/>
      <c r="Q98" s="13"/>
    </row>
    <row r="99" spans="1:25" ht="16.5" x14ac:dyDescent="0.3">
      <c r="A99" s="88" t="s">
        <v>164</v>
      </c>
      <c r="B99" s="80">
        <v>10.423999999999999</v>
      </c>
      <c r="C99" s="89">
        <f>B99*E90</f>
        <v>11.222635729615035</v>
      </c>
      <c r="D99" s="89">
        <f>B99*F90</f>
        <v>29.911729878619632</v>
      </c>
      <c r="E99" s="89">
        <f>B99*G90</f>
        <v>71.517149956163649</v>
      </c>
      <c r="F99" s="70"/>
      <c r="G99" s="70"/>
      <c r="H99" s="84"/>
      <c r="I99" s="25"/>
      <c r="J99" s="49" t="s">
        <v>164</v>
      </c>
      <c r="K99" s="94">
        <v>10.423999999999999</v>
      </c>
      <c r="L99" s="14">
        <f>K99*N90</f>
        <v>11.222635729615035</v>
      </c>
      <c r="M99" s="14">
        <f>K99*O90</f>
        <v>29.911729878619632</v>
      </c>
      <c r="N99" s="14">
        <f>K99*P90</f>
        <v>71.517149956163649</v>
      </c>
      <c r="O99" s="8"/>
      <c r="P99" s="8"/>
      <c r="Q99" s="13"/>
    </row>
    <row r="100" spans="1:25" ht="16.5" x14ac:dyDescent="0.3">
      <c r="A100" s="88" t="s">
        <v>165</v>
      </c>
      <c r="B100" s="121">
        <v>12.384</v>
      </c>
      <c r="C100" s="89">
        <f>B100*E91</f>
        <v>9.5416260908718672E-2</v>
      </c>
      <c r="D100" s="89">
        <f>B100*F91</f>
        <v>0.31508354625178231</v>
      </c>
      <c r="E100" s="89">
        <f>B100*G91</f>
        <v>0.91667413461163805</v>
      </c>
      <c r="F100" s="70"/>
      <c r="G100" s="70"/>
      <c r="H100" s="84"/>
      <c r="I100" s="25"/>
      <c r="J100" s="49" t="s">
        <v>165</v>
      </c>
      <c r="K100" s="95">
        <v>12.384</v>
      </c>
      <c r="L100" s="14">
        <f>K100*N91</f>
        <v>9.5416260908718672E-2</v>
      </c>
      <c r="M100" s="14">
        <f>K100*O91</f>
        <v>0.31508354625178231</v>
      </c>
      <c r="N100" s="14">
        <f>K100*P91</f>
        <v>0.91667413461163805</v>
      </c>
      <c r="O100" s="8"/>
      <c r="P100" s="8"/>
      <c r="Q100" s="13"/>
    </row>
    <row r="101" spans="1:25" x14ac:dyDescent="0.25">
      <c r="A101" s="122" t="s">
        <v>168</v>
      </c>
      <c r="B101" s="80"/>
      <c r="C101" s="123">
        <f>SUM(C98:C100)</f>
        <v>12.964397877241293</v>
      </c>
      <c r="D101" s="123">
        <f>SUM(D98:D100)</f>
        <v>33.283290326775443</v>
      </c>
      <c r="E101" s="123">
        <f>SUM(E98:E100)</f>
        <v>78.245162282519956</v>
      </c>
      <c r="F101" s="70"/>
      <c r="G101" s="70"/>
      <c r="H101" s="84"/>
      <c r="J101" s="46" t="s">
        <v>168</v>
      </c>
      <c r="K101" s="58"/>
      <c r="L101" s="47">
        <f>SUM(L98:L100)</f>
        <v>12.964397877241293</v>
      </c>
      <c r="M101" s="47">
        <f>SUM(M98:M100)</f>
        <v>33.283290326775443</v>
      </c>
      <c r="N101" s="47">
        <f>SUM(N98:N100)</f>
        <v>78.245162282519956</v>
      </c>
      <c r="O101" s="8"/>
      <c r="P101" s="8"/>
      <c r="Q101" s="13"/>
    </row>
    <row r="102" spans="1:25" x14ac:dyDescent="0.25">
      <c r="A102" s="70"/>
      <c r="B102" s="80"/>
      <c r="C102" s="115"/>
      <c r="D102" s="115"/>
      <c r="E102" s="70"/>
      <c r="F102" s="70"/>
      <c r="G102" s="70"/>
      <c r="H102" s="84"/>
      <c r="J102" s="8"/>
      <c r="K102" s="58"/>
      <c r="L102" s="41"/>
      <c r="M102" s="41"/>
      <c r="N102" s="8"/>
      <c r="O102" s="8"/>
      <c r="P102" s="8"/>
      <c r="Q102" s="13"/>
    </row>
    <row r="103" spans="1:25" x14ac:dyDescent="0.25">
      <c r="A103" s="17"/>
      <c r="B103" s="18"/>
      <c r="C103" s="27"/>
      <c r="D103" s="19"/>
      <c r="E103" s="17"/>
      <c r="F103" s="17"/>
      <c r="G103" s="17"/>
      <c r="H103" s="22"/>
    </row>
    <row r="104" spans="1:25" x14ac:dyDescent="0.25">
      <c r="A104" s="17"/>
      <c r="B104" s="18"/>
      <c r="C104" s="27"/>
      <c r="D104" s="19"/>
      <c r="E104" s="17"/>
      <c r="F104" s="17"/>
      <c r="G104" s="17"/>
      <c r="H104" s="22"/>
    </row>
    <row r="105" spans="1:25" ht="96.75" customHeight="1" x14ac:dyDescent="0.25">
      <c r="A105" s="170" t="s">
        <v>190</v>
      </c>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24"/>
    </row>
  </sheetData>
  <sheetProtection password="E156" sheet="1" objects="1" scenarios="1"/>
  <mergeCells count="80">
    <mergeCell ref="A54:D54"/>
    <mergeCell ref="G70:H70"/>
    <mergeCell ref="C69:H69"/>
    <mergeCell ref="C77:D77"/>
    <mergeCell ref="E77:F77"/>
    <mergeCell ref="G77:H77"/>
    <mergeCell ref="A105:X105"/>
    <mergeCell ref="A3:F3"/>
    <mergeCell ref="C61:E61"/>
    <mergeCell ref="A58:C58"/>
    <mergeCell ref="A60:B60"/>
    <mergeCell ref="C70:D70"/>
    <mergeCell ref="E70:F70"/>
    <mergeCell ref="A24:C24"/>
    <mergeCell ref="A29:C29"/>
    <mergeCell ref="A34:B34"/>
    <mergeCell ref="A15:D15"/>
    <mergeCell ref="A19:D19"/>
    <mergeCell ref="A42:C42"/>
    <mergeCell ref="A46:C46"/>
    <mergeCell ref="C82:D82"/>
    <mergeCell ref="A50:C50"/>
    <mergeCell ref="C79:D79"/>
    <mergeCell ref="A94:D94"/>
    <mergeCell ref="G78:H78"/>
    <mergeCell ref="E82:F82"/>
    <mergeCell ref="E81:F81"/>
    <mergeCell ref="E80:F80"/>
    <mergeCell ref="E79:F79"/>
    <mergeCell ref="E78:F78"/>
    <mergeCell ref="G82:H82"/>
    <mergeCell ref="G81:H81"/>
    <mergeCell ref="G80:H80"/>
    <mergeCell ref="G79:H79"/>
    <mergeCell ref="C78:D78"/>
    <mergeCell ref="B87:D87"/>
    <mergeCell ref="E87:G87"/>
    <mergeCell ref="J58:L58"/>
    <mergeCell ref="J60:K60"/>
    <mergeCell ref="L61:N61"/>
    <mergeCell ref="L69:Q69"/>
    <mergeCell ref="L70:M70"/>
    <mergeCell ref="J34:K34"/>
    <mergeCell ref="J42:L42"/>
    <mergeCell ref="J46:L46"/>
    <mergeCell ref="J50:L50"/>
    <mergeCell ref="J54:M54"/>
    <mergeCell ref="J3:O3"/>
    <mergeCell ref="J15:M15"/>
    <mergeCell ref="J19:M19"/>
    <mergeCell ref="J24:L24"/>
    <mergeCell ref="J29:L29"/>
    <mergeCell ref="N70:O70"/>
    <mergeCell ref="P70:Q70"/>
    <mergeCell ref="L77:M77"/>
    <mergeCell ref="N77:O77"/>
    <mergeCell ref="P77:Q77"/>
    <mergeCell ref="L78:M78"/>
    <mergeCell ref="N78:O78"/>
    <mergeCell ref="P78:Q78"/>
    <mergeCell ref="L79:M79"/>
    <mergeCell ref="N79:O79"/>
    <mergeCell ref="P79:Q79"/>
    <mergeCell ref="P80:Q80"/>
    <mergeCell ref="K87:M87"/>
    <mergeCell ref="N87:P87"/>
    <mergeCell ref="L81:M81"/>
    <mergeCell ref="N81:O81"/>
    <mergeCell ref="P81:Q81"/>
    <mergeCell ref="L82:M82"/>
    <mergeCell ref="N82:O82"/>
    <mergeCell ref="P82:Q82"/>
    <mergeCell ref="J94:M94"/>
    <mergeCell ref="L96:N96"/>
    <mergeCell ref="C96:E96"/>
    <mergeCell ref="L80:M80"/>
    <mergeCell ref="N80:O80"/>
    <mergeCell ref="A86:C86"/>
    <mergeCell ref="C81:D81"/>
    <mergeCell ref="C80:D8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Revisions</vt:lpstr>
      <vt:lpstr>Nomenclature</vt:lpstr>
      <vt:lpstr>Example 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Hamilton, Stuart</dc:creator>
  <cp:lastModifiedBy>Hamilton, Stuart</cp:lastModifiedBy>
  <dcterms:created xsi:type="dcterms:W3CDTF">2008-11-03T18:43:08Z</dcterms:created>
  <dcterms:modified xsi:type="dcterms:W3CDTF">2017-04-09T00:09:16Z</dcterms:modified>
</cp:coreProperties>
</file>